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рас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'расходы'!$9:$9</definedName>
    <definedName name="_xlnm.Print_Area" localSheetId="0">'расходы'!$A$1:$X$96</definedName>
  </definedNames>
  <calcPr fullCalcOnLoad="1" fullPrecision="0"/>
</workbook>
</file>

<file path=xl/sharedStrings.xml><?xml version="1.0" encoding="utf-8"?>
<sst xmlns="http://schemas.openxmlformats.org/spreadsheetml/2006/main" count="307" uniqueCount="135">
  <si>
    <t>Межбюджетные трансферты</t>
  </si>
  <si>
    <t>Дата: 05.09.2006</t>
  </si>
  <si>
    <t>000</t>
  </si>
  <si>
    <t>0000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</si>
  <si>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</si>
  <si>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</si>
  <si>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</si>
  <si>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</si>
  <si>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</si>
  <si>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</si>
  <si>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Общегосударственные вопросы</t>
  </si>
  <si>
    <t>Другие общегосударственные вопросы</t>
  </si>
  <si>
    <t>Наименование</t>
  </si>
  <si>
    <t>Целевая статья</t>
  </si>
  <si>
    <t>Вид расходов</t>
  </si>
  <si>
    <t>Глава муниципального образования</t>
  </si>
  <si>
    <t>0801</t>
  </si>
  <si>
    <t>Культура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</si>
  <si>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</si>
  <si>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</si>
  <si>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</si>
  <si>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</si>
  <si>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Физическая культура и спорт</t>
  </si>
  <si>
    <t> 0102</t>
  </si>
  <si>
    <t> 0104</t>
  </si>
  <si>
    <t>0412</t>
  </si>
  <si>
    <t>0100</t>
  </si>
  <si>
    <t>Экономическая классификация</t>
  </si>
  <si>
    <t>491 00 00</t>
  </si>
  <si>
    <t xml:space="preserve">Ведомство </t>
  </si>
  <si>
    <t>Целевые программы муниципальных образований</t>
  </si>
  <si>
    <t>0103</t>
  </si>
  <si>
    <t>0104</t>
  </si>
  <si>
    <t>Национальная экономика</t>
  </si>
  <si>
    <t>0400</t>
  </si>
  <si>
    <t>Жилищно- коммунальное хозяйство</t>
  </si>
  <si>
    <t>0500</t>
  </si>
  <si>
    <t>Функционирование высшего должностного лица субъекта Российской Федерации и органа местног самоуправления</t>
  </si>
  <si>
    <t>Всего расходов</t>
  </si>
  <si>
    <t>Раздел, подраздел</t>
  </si>
  <si>
    <t>Учреждение по обеспечению хозяйственного обслуживания</t>
  </si>
  <si>
    <t>0113</t>
  </si>
  <si>
    <t>Иные межбюджетные трансферты</t>
  </si>
  <si>
    <t>Национальная оборона</t>
  </si>
  <si>
    <t>0200</t>
  </si>
  <si>
    <t>Субвенции на 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</si>
  <si>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муниципальных нужд</t>
  </si>
  <si>
    <t>244</t>
  </si>
  <si>
    <t>Закупка товаров, работ, услуг в сфере инфоромационно-коммуникационных технологий</t>
  </si>
  <si>
    <t>Фонд оплаты труда и страховые взносы</t>
  </si>
  <si>
    <t>121</t>
  </si>
  <si>
    <t>540</t>
  </si>
  <si>
    <t>Резервные средства</t>
  </si>
  <si>
    <t>Уплата налога на имущество организаций и земельного налога</t>
  </si>
  <si>
    <t>Уплата прочих налогов, сборов и иных платежей</t>
  </si>
  <si>
    <t>242</t>
  </si>
  <si>
    <t>851</t>
  </si>
  <si>
    <t>852</t>
  </si>
  <si>
    <t>Приложение № 4</t>
  </si>
  <si>
    <t>к муниципальному правовому акту</t>
  </si>
  <si>
    <t>Шкотовского муниципального района</t>
  </si>
  <si>
    <t>от _________________№_________</t>
  </si>
  <si>
    <t>% исполнения</t>
  </si>
  <si>
    <t>Отклонение (+,-)</t>
  </si>
  <si>
    <t xml:space="preserve">                      Приложение  2</t>
  </si>
  <si>
    <t xml:space="preserve">    к муниципальному правовому акту</t>
  </si>
  <si>
    <t>Шкотовского городского поселения</t>
  </si>
  <si>
    <t>Администрация Шкотовского городского поселения</t>
  </si>
  <si>
    <t>Резервные фонды</t>
  </si>
  <si>
    <t>Резервный фонд администрации Шкотовского городского поселения</t>
  </si>
  <si>
    <t> 0111</t>
  </si>
  <si>
    <t>110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</si>
  <si>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</si>
  <si>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</si>
  <si>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</si>
  <si>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Дорожное хозяйство</t>
  </si>
  <si>
    <t>0409</t>
  </si>
  <si>
    <t>Мероприятия в области строительства, архитектуры и градостроительства</t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</si>
  <si>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</si>
  <si>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</si>
  <si>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</si>
  <si>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</si>
  <si>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</si>
  <si>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Мероприятия по благоустройству</t>
  </si>
  <si>
    <t>0503</t>
  </si>
  <si>
    <t xml:space="preserve">Захоронение </t>
  </si>
  <si>
    <t>Обслуживание муниципального долга</t>
  </si>
  <si>
    <t>730</t>
  </si>
  <si>
    <t>Центральный аппарат</t>
  </si>
  <si>
    <t>412</t>
  </si>
  <si>
    <t>обеспечение мероприятий по переселению граждан из аварийного жилищного фонда за счет средств местного бюджета</t>
  </si>
  <si>
    <t>обеспечение мероприятий по переселению граждан из аварийного жилищного фонда за счет средств краевого бюджета</t>
  </si>
  <si>
    <t>Прочие расходы</t>
  </si>
  <si>
    <t>853</t>
  </si>
  <si>
    <t>Субсидии</t>
  </si>
  <si>
    <t>субсидии</t>
  </si>
  <si>
    <t>414</t>
  </si>
  <si>
    <t>Отчет об исполнении расходной части бюджета Шкотовского городского поселения за 2016 год</t>
  </si>
  <si>
    <t>Назначено на 2016 год</t>
  </si>
  <si>
    <t>Исполнено за 2016 год</t>
  </si>
  <si>
    <t>Прочии</t>
  </si>
  <si>
    <t>00 0 00 00000</t>
  </si>
  <si>
    <t>99 9 99 10010</t>
  </si>
  <si>
    <t>99 9 99 10020</t>
  </si>
  <si>
    <t>99 9 99 10030</t>
  </si>
  <si>
    <t>99 9 99 10040</t>
  </si>
  <si>
    <t>09 1 01 04040</t>
  </si>
  <si>
    <t>99 9 99 70060</t>
  </si>
  <si>
    <t>0203</t>
  </si>
  <si>
    <t>11 1 02 51180</t>
  </si>
  <si>
    <t>05 1 01 20050</t>
  </si>
  <si>
    <t>07 1 01 20070</t>
  </si>
  <si>
    <t>12 2 03 92390</t>
  </si>
  <si>
    <t>08 1 01 20080</t>
  </si>
  <si>
    <t>10 1 01 04060</t>
  </si>
  <si>
    <t>03 1 01 20030</t>
  </si>
  <si>
    <t xml:space="preserve">обеспечение мероприятий по переселению граждан из аварийного жилищного фонда за счет средств ГК Фонд содействия реформированию ЖКХ </t>
  </si>
  <si>
    <t>03 2 01 09502</t>
  </si>
  <si>
    <t>03 2 01 09602</t>
  </si>
  <si>
    <t>03 2 01 S9602</t>
  </si>
  <si>
    <t>03 3 01 04020</t>
  </si>
  <si>
    <t xml:space="preserve">03 4 01 20230 </t>
  </si>
  <si>
    <t>03 5 01 20240</t>
  </si>
  <si>
    <t>03 5 01 92320</t>
  </si>
  <si>
    <t>04 1 01 20040</t>
  </si>
  <si>
    <t>04 1 01 20140</t>
  </si>
  <si>
    <t>01 1 01 04010</t>
  </si>
  <si>
    <t>01 1 02 20110</t>
  </si>
  <si>
    <t>02 1 01 20020</t>
  </si>
  <si>
    <t>99 9 99 10050</t>
  </si>
  <si>
    <t>0300</t>
  </si>
  <si>
    <t>0800</t>
  </si>
  <si>
    <t>1100</t>
  </si>
  <si>
    <t>1300</t>
  </si>
  <si>
    <t>от 27.04.2017 № 9-МПА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</si>
</sst>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0.000000000"/>
    <numFmt numFmtId="182" formatCode="0.0000000000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vertical="top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0" fontId="3" fillId="34" borderId="10" xfId="53" applyFont="1" applyFill="1" applyBorder="1" applyAlignment="1">
      <alignment vertical="top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4" borderId="10" xfId="53" applyFont="1" applyFill="1" applyBorder="1" applyAlignment="1">
      <alignment horizontal="left" vertical="center" wrapText="1"/>
      <protection/>
    </xf>
    <xf numFmtId="0" fontId="6" fillId="36" borderId="12" xfId="0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shrinkToFit="1"/>
    </xf>
    <xf numFmtId="4" fontId="6" fillId="36" borderId="10" xfId="0" applyNumberFormat="1" applyFont="1" applyFill="1" applyBorder="1" applyAlignment="1">
      <alignment horizontal="center" vertical="center" shrinkToFit="1"/>
    </xf>
    <xf numFmtId="49" fontId="6" fillId="36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7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6" fillId="35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172" fontId="3" fillId="0" borderId="10" xfId="61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3" fillId="0" borderId="10" xfId="6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172" fontId="7" fillId="34" borderId="0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7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showGridLines="0" tabSelected="1" zoomScaleSheetLayoutView="55" zoomScalePageLayoutView="0" workbookViewId="0" topLeftCell="P1">
      <selection activeCell="S6" sqref="S6"/>
    </sheetView>
  </sheetViews>
  <sheetFormatPr defaultColWidth="9.00390625" defaultRowHeight="12.75" outlineLevelRow="5"/>
  <cols>
    <col min="1" max="1" width="43.625" style="6" customWidth="1"/>
    <col min="2" max="2" width="13.50390625" style="6" customWidth="1"/>
    <col min="3" max="3" width="13.375" style="0" customWidth="1"/>
    <col min="4" max="4" width="15.625" style="0" customWidth="1"/>
    <col min="5" max="5" width="11.375" style="0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5.375" style="7" customWidth="1"/>
    <col min="17" max="17" width="0.37109375" style="0" hidden="1" customWidth="1"/>
    <col min="18" max="18" width="2.625" style="0" hidden="1" customWidth="1"/>
    <col min="19" max="19" width="16.50390625" style="0" customWidth="1"/>
    <col min="20" max="20" width="12.50390625" style="0" customWidth="1"/>
    <col min="21" max="23" width="8.875" style="0" hidden="1" customWidth="1"/>
    <col min="24" max="24" width="14.875" style="0" customWidth="1"/>
  </cols>
  <sheetData>
    <row r="1" spans="1:32" ht="15">
      <c r="A1" s="8"/>
      <c r="B1" s="8"/>
      <c r="C1" s="8"/>
      <c r="H1" s="19"/>
      <c r="I1" s="19"/>
      <c r="J1" s="19"/>
      <c r="K1" s="19"/>
      <c r="L1" s="19"/>
      <c r="M1" s="19"/>
      <c r="N1" s="19"/>
      <c r="O1" s="19"/>
      <c r="P1" s="19"/>
      <c r="Q1" s="110"/>
      <c r="R1" s="110"/>
      <c r="S1" s="19"/>
      <c r="T1" s="110"/>
      <c r="U1" s="110"/>
      <c r="V1" s="110"/>
      <c r="W1" s="110"/>
      <c r="X1" s="19"/>
      <c r="Y1" s="19"/>
      <c r="Z1" s="19"/>
      <c r="AA1" s="19"/>
      <c r="AB1" s="19"/>
      <c r="AC1" s="19"/>
      <c r="AD1" s="19"/>
      <c r="AE1" s="19"/>
      <c r="AF1" s="19"/>
    </row>
    <row r="2" spans="1:32" ht="20.25" customHeight="1">
      <c r="A2" s="8"/>
      <c r="B2" s="8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58</v>
      </c>
      <c r="R2" s="17"/>
      <c r="S2" s="17"/>
      <c r="T2" s="17" t="s">
        <v>64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30.75" customHeight="1">
      <c r="A3" s="8"/>
      <c r="B3" s="8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59</v>
      </c>
      <c r="R3" s="17"/>
      <c r="S3" s="144" t="s">
        <v>65</v>
      </c>
      <c r="T3" s="144"/>
      <c r="U3" s="144"/>
      <c r="V3" s="144"/>
      <c r="W3" s="144"/>
      <c r="X3" s="144"/>
      <c r="Y3" s="144"/>
      <c r="Z3" s="17"/>
      <c r="AA3" s="17"/>
      <c r="AB3" s="17"/>
      <c r="AC3" s="17"/>
      <c r="AD3" s="17"/>
      <c r="AE3" s="17"/>
      <c r="AF3" s="17"/>
    </row>
    <row r="4" spans="1:32" ht="20.25" customHeight="1">
      <c r="A4" s="8"/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60</v>
      </c>
      <c r="R4" s="17"/>
      <c r="S4" s="145" t="s">
        <v>66</v>
      </c>
      <c r="T4" s="145"/>
      <c r="U4" s="145"/>
      <c r="V4" s="145"/>
      <c r="W4" s="145"/>
      <c r="X4" s="145"/>
      <c r="Y4" s="17"/>
      <c r="Z4" s="17"/>
      <c r="AA4" s="17"/>
      <c r="AB4" s="17"/>
      <c r="AC4" s="17"/>
      <c r="AD4" s="17"/>
      <c r="AE4" s="17"/>
      <c r="AF4" s="17"/>
    </row>
    <row r="5" spans="1:32" s="2" customFormat="1" ht="18.75" customHeight="1">
      <c r="A5" s="20"/>
      <c r="B5" s="20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7" t="s">
        <v>61</v>
      </c>
      <c r="R5" s="17"/>
      <c r="S5" s="146" t="s">
        <v>134</v>
      </c>
      <c r="T5" s="146"/>
      <c r="U5" s="146"/>
      <c r="V5" s="146"/>
      <c r="W5" s="146"/>
      <c r="X5" s="146"/>
      <c r="Y5" s="109"/>
      <c r="Z5" s="109"/>
      <c r="AA5" s="109"/>
      <c r="AB5" s="109"/>
      <c r="AC5" s="109"/>
      <c r="AD5" s="109"/>
      <c r="AE5" s="109"/>
      <c r="AF5" s="109"/>
    </row>
    <row r="6" spans="1:19" s="3" customFormat="1" ht="57.75" customHeight="1">
      <c r="A6" s="147" t="s">
        <v>97</v>
      </c>
      <c r="B6" s="147"/>
      <c r="C6" s="147"/>
      <c r="D6" s="147"/>
      <c r="E6" s="147"/>
      <c r="F6" s="23"/>
      <c r="G6" s="23"/>
      <c r="H6" s="23"/>
      <c r="I6" s="23"/>
      <c r="J6" s="23"/>
      <c r="K6" s="23"/>
      <c r="L6" s="23"/>
      <c r="M6" s="23"/>
      <c r="N6" s="23"/>
      <c r="O6" s="23"/>
      <c r="Q6" s="23"/>
      <c r="R6" s="23"/>
      <c r="S6" s="23"/>
    </row>
    <row r="7" spans="1:19" s="3" customFormat="1" ht="20.2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1</v>
      </c>
      <c r="O7" s="12"/>
      <c r="P7" s="13"/>
      <c r="Q7" s="9"/>
      <c r="R7" s="9"/>
      <c r="S7" s="9"/>
    </row>
    <row r="8" spans="1:24" s="3" customFormat="1" ht="67.5" customHeight="1">
      <c r="A8" s="24" t="s">
        <v>12</v>
      </c>
      <c r="B8" s="24" t="s">
        <v>29</v>
      </c>
      <c r="C8" s="24" t="s">
        <v>39</v>
      </c>
      <c r="D8" s="24" t="s">
        <v>13</v>
      </c>
      <c r="E8" s="24" t="s">
        <v>14</v>
      </c>
      <c r="F8" s="24" t="s">
        <v>4</v>
      </c>
      <c r="G8" s="25"/>
      <c r="H8" s="26" t="s">
        <v>5</v>
      </c>
      <c r="I8" s="24" t="s">
        <v>6</v>
      </c>
      <c r="J8" s="24" t="s">
        <v>7</v>
      </c>
      <c r="K8" s="25"/>
      <c r="L8" s="24" t="s">
        <v>8</v>
      </c>
      <c r="M8" s="25"/>
      <c r="N8" s="24" t="s">
        <v>9</v>
      </c>
      <c r="O8" s="27" t="s">
        <v>27</v>
      </c>
      <c r="P8" s="28" t="s">
        <v>98</v>
      </c>
      <c r="Q8" s="21"/>
      <c r="R8" s="21"/>
      <c r="S8" s="100" t="s">
        <v>99</v>
      </c>
      <c r="T8" s="101" t="s">
        <v>62</v>
      </c>
      <c r="U8" s="101"/>
      <c r="V8" s="101"/>
      <c r="W8" s="101"/>
      <c r="X8" s="101" t="s">
        <v>63</v>
      </c>
    </row>
    <row r="9" spans="1:24" s="3" customFormat="1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/>
      <c r="G9" s="25"/>
      <c r="H9" s="26"/>
      <c r="I9" s="24"/>
      <c r="J9" s="24"/>
      <c r="K9" s="25"/>
      <c r="L9" s="24"/>
      <c r="M9" s="25"/>
      <c r="N9" s="24"/>
      <c r="O9" s="29"/>
      <c r="P9" s="30">
        <v>6</v>
      </c>
      <c r="Q9" s="22"/>
      <c r="R9" s="22"/>
      <c r="S9" s="99">
        <v>7</v>
      </c>
      <c r="T9" s="102">
        <v>8</v>
      </c>
      <c r="U9" s="102"/>
      <c r="V9" s="102"/>
      <c r="W9" s="102"/>
      <c r="X9" s="102">
        <v>9</v>
      </c>
    </row>
    <row r="10" spans="1:24" s="135" customFormat="1" ht="28.5" customHeight="1">
      <c r="A10" s="129" t="s">
        <v>67</v>
      </c>
      <c r="B10" s="129">
        <v>965</v>
      </c>
      <c r="C10" s="130" t="s">
        <v>3</v>
      </c>
      <c r="D10" s="130" t="s">
        <v>101</v>
      </c>
      <c r="E10" s="130" t="s">
        <v>2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>
        <f>P11+P41+P46+P49+P57+P71+P74+P76</f>
        <v>45792.25737</v>
      </c>
      <c r="Q10" s="132"/>
      <c r="R10" s="133"/>
      <c r="S10" s="120">
        <f>S11+S41+S46+S49+S57+S71+S74+S76</f>
        <v>37023.14607</v>
      </c>
      <c r="T10" s="134">
        <f>S10/P10*100</f>
        <v>80.85</v>
      </c>
      <c r="U10" s="128"/>
      <c r="V10" s="128"/>
      <c r="W10" s="128"/>
      <c r="X10" s="120">
        <f>S10-P10</f>
        <v>-8769.1113</v>
      </c>
    </row>
    <row r="11" spans="1:24" s="3" customFormat="1" ht="26.25" customHeight="1">
      <c r="A11" s="31" t="s">
        <v>10</v>
      </c>
      <c r="B11" s="32">
        <v>965</v>
      </c>
      <c r="C11" s="33" t="s">
        <v>26</v>
      </c>
      <c r="D11" s="130" t="s">
        <v>101</v>
      </c>
      <c r="E11" s="33" t="s">
        <v>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97">
        <f>P12+P16+P21+P31+P29</f>
        <v>9533.127</v>
      </c>
      <c r="Q11" s="111"/>
      <c r="R11" s="112"/>
      <c r="S11" s="113">
        <f>S12+S16+S21+S29+S31</f>
        <v>8938.63613</v>
      </c>
      <c r="T11" s="123">
        <f>S11/P11*100</f>
        <v>93.76</v>
      </c>
      <c r="U11" s="114"/>
      <c r="V11" s="114"/>
      <c r="W11" s="114"/>
      <c r="X11" s="105">
        <f aca="true" t="shared" si="0" ref="X11:X51">S11-P11</f>
        <v>-594.49087</v>
      </c>
    </row>
    <row r="12" spans="1:24" s="3" customFormat="1" ht="51.75" customHeight="1" outlineLevel="5">
      <c r="A12" s="62" t="s">
        <v>37</v>
      </c>
      <c r="B12" s="35">
        <v>965</v>
      </c>
      <c r="C12" s="36" t="s">
        <v>23</v>
      </c>
      <c r="D12" s="143" t="s">
        <v>101</v>
      </c>
      <c r="E12" s="37" t="s">
        <v>2</v>
      </c>
      <c r="F12" s="38"/>
      <c r="G12" s="38"/>
      <c r="H12" s="39"/>
      <c r="I12" s="40"/>
      <c r="J12" s="40"/>
      <c r="K12" s="40"/>
      <c r="L12" s="40"/>
      <c r="M12" s="40"/>
      <c r="N12" s="40"/>
      <c r="O12" s="41" t="s">
        <v>2</v>
      </c>
      <c r="P12" s="67">
        <f>P13</f>
        <v>992</v>
      </c>
      <c r="Q12" s="115"/>
      <c r="R12" s="116"/>
      <c r="S12" s="114">
        <f aca="true" t="shared" si="1" ref="S12:T14">S13</f>
        <v>992</v>
      </c>
      <c r="T12" s="124">
        <f t="shared" si="1"/>
        <v>100</v>
      </c>
      <c r="U12" s="114"/>
      <c r="V12" s="114"/>
      <c r="W12" s="114"/>
      <c r="X12" s="106">
        <f t="shared" si="0"/>
        <v>0</v>
      </c>
    </row>
    <row r="13" spans="1:24" s="3" customFormat="1" ht="75" customHeight="1" outlineLevel="5">
      <c r="A13" s="62" t="s">
        <v>18</v>
      </c>
      <c r="B13" s="43">
        <v>965</v>
      </c>
      <c r="C13" s="36" t="s">
        <v>23</v>
      </c>
      <c r="D13" s="143" t="s">
        <v>101</v>
      </c>
      <c r="E13" s="37" t="s">
        <v>2</v>
      </c>
      <c r="F13" s="38"/>
      <c r="G13" s="38"/>
      <c r="H13" s="39"/>
      <c r="I13" s="40"/>
      <c r="J13" s="40"/>
      <c r="K13" s="40"/>
      <c r="L13" s="40"/>
      <c r="M13" s="40"/>
      <c r="N13" s="40"/>
      <c r="O13" s="41" t="s">
        <v>2</v>
      </c>
      <c r="P13" s="67">
        <f>P14</f>
        <v>992</v>
      </c>
      <c r="Q13" s="115"/>
      <c r="R13" s="116"/>
      <c r="S13" s="114">
        <f t="shared" si="1"/>
        <v>992</v>
      </c>
      <c r="T13" s="124">
        <f t="shared" si="1"/>
        <v>100</v>
      </c>
      <c r="U13" s="114"/>
      <c r="V13" s="114"/>
      <c r="W13" s="114"/>
      <c r="X13" s="106">
        <f t="shared" si="0"/>
        <v>0</v>
      </c>
    </row>
    <row r="14" spans="1:24" s="3" customFormat="1" ht="15" outlineLevel="1">
      <c r="A14" s="62" t="s">
        <v>15</v>
      </c>
      <c r="B14" s="43">
        <v>965</v>
      </c>
      <c r="C14" s="36" t="s">
        <v>23</v>
      </c>
      <c r="D14" s="143" t="s">
        <v>101</v>
      </c>
      <c r="E14" s="37" t="s">
        <v>2</v>
      </c>
      <c r="F14" s="38"/>
      <c r="G14" s="38"/>
      <c r="H14" s="44"/>
      <c r="I14" s="45"/>
      <c r="J14" s="45"/>
      <c r="K14" s="45"/>
      <c r="L14" s="45"/>
      <c r="M14" s="45"/>
      <c r="N14" s="45"/>
      <c r="O14" s="41" t="s">
        <v>2</v>
      </c>
      <c r="P14" s="67">
        <f>P15</f>
        <v>992</v>
      </c>
      <c r="Q14" s="117"/>
      <c r="R14" s="116"/>
      <c r="S14" s="114">
        <f t="shared" si="1"/>
        <v>992</v>
      </c>
      <c r="T14" s="124">
        <f t="shared" si="1"/>
        <v>100</v>
      </c>
      <c r="U14" s="114"/>
      <c r="V14" s="114"/>
      <c r="W14" s="114"/>
      <c r="X14" s="106">
        <f t="shared" si="0"/>
        <v>0</v>
      </c>
    </row>
    <row r="15" spans="1:24" s="3" customFormat="1" ht="22.5" customHeight="1" outlineLevel="1">
      <c r="A15" s="34" t="s">
        <v>49</v>
      </c>
      <c r="B15" s="43">
        <v>965</v>
      </c>
      <c r="C15" s="36" t="s">
        <v>23</v>
      </c>
      <c r="D15" s="36" t="s">
        <v>102</v>
      </c>
      <c r="E15" s="47" t="s">
        <v>50</v>
      </c>
      <c r="F15" s="48"/>
      <c r="G15" s="49"/>
      <c r="H15" s="44"/>
      <c r="I15" s="44"/>
      <c r="J15" s="44"/>
      <c r="K15" s="44"/>
      <c r="L15" s="44"/>
      <c r="M15" s="44"/>
      <c r="N15" s="44"/>
      <c r="O15" s="50"/>
      <c r="P15" s="68">
        <v>992</v>
      </c>
      <c r="Q15" s="118"/>
      <c r="R15" s="116"/>
      <c r="S15" s="114">
        <v>992</v>
      </c>
      <c r="T15" s="124">
        <f>S15/P15*100</f>
        <v>100</v>
      </c>
      <c r="U15" s="114"/>
      <c r="V15" s="114"/>
      <c r="W15" s="114"/>
      <c r="X15" s="106">
        <f t="shared" si="0"/>
        <v>0</v>
      </c>
    </row>
    <row r="16" spans="1:24" s="3" customFormat="1" ht="75.75" customHeight="1">
      <c r="A16" s="64" t="s">
        <v>19</v>
      </c>
      <c r="B16" s="136">
        <v>965</v>
      </c>
      <c r="C16" s="29" t="s">
        <v>31</v>
      </c>
      <c r="D16" s="143" t="s">
        <v>101</v>
      </c>
      <c r="E16" s="29" t="s">
        <v>2</v>
      </c>
      <c r="F16" s="27"/>
      <c r="G16" s="27"/>
      <c r="H16" s="27"/>
      <c r="I16" s="27"/>
      <c r="J16" s="27"/>
      <c r="K16" s="27"/>
      <c r="L16" s="27"/>
      <c r="M16" s="27"/>
      <c r="N16" s="27"/>
      <c r="O16" s="29"/>
      <c r="P16" s="137">
        <f aca="true" t="shared" si="2" ref="P16:S17">P17</f>
        <v>797</v>
      </c>
      <c r="Q16" s="137" t="e">
        <f t="shared" si="2"/>
        <v>#REF!</v>
      </c>
      <c r="R16" s="137" t="e">
        <f t="shared" si="2"/>
        <v>#REF!</v>
      </c>
      <c r="S16" s="137">
        <f t="shared" si="2"/>
        <v>797</v>
      </c>
      <c r="T16" s="124">
        <f>T17</f>
        <v>100</v>
      </c>
      <c r="U16" s="114"/>
      <c r="V16" s="114"/>
      <c r="W16" s="114"/>
      <c r="X16" s="106">
        <f>S16-P16</f>
        <v>0</v>
      </c>
    </row>
    <row r="17" spans="1:24" s="3" customFormat="1" ht="78" outlineLevel="5">
      <c r="A17" s="62" t="s">
        <v>18</v>
      </c>
      <c r="B17" s="51">
        <v>965</v>
      </c>
      <c r="C17" s="37" t="s">
        <v>31</v>
      </c>
      <c r="D17" s="143" t="s">
        <v>101</v>
      </c>
      <c r="E17" s="37" t="s">
        <v>2</v>
      </c>
      <c r="F17" s="36"/>
      <c r="G17" s="38"/>
      <c r="H17" s="44"/>
      <c r="I17" s="45"/>
      <c r="J17" s="45"/>
      <c r="K17" s="45"/>
      <c r="L17" s="45"/>
      <c r="M17" s="45"/>
      <c r="N17" s="45"/>
      <c r="O17" s="52"/>
      <c r="P17" s="67">
        <f t="shared" si="2"/>
        <v>797</v>
      </c>
      <c r="Q17" s="67" t="e">
        <f t="shared" si="2"/>
        <v>#REF!</v>
      </c>
      <c r="R17" s="67" t="e">
        <f t="shared" si="2"/>
        <v>#REF!</v>
      </c>
      <c r="S17" s="67">
        <f t="shared" si="2"/>
        <v>797</v>
      </c>
      <c r="T17" s="124">
        <f>T18</f>
        <v>100</v>
      </c>
      <c r="U17" s="114"/>
      <c r="V17" s="114"/>
      <c r="W17" s="114"/>
      <c r="X17" s="106">
        <f t="shared" si="0"/>
        <v>0</v>
      </c>
    </row>
    <row r="18" spans="1:24" s="3" customFormat="1" ht="30.75" outlineLevel="5">
      <c r="A18" s="42" t="s">
        <v>20</v>
      </c>
      <c r="B18" s="51">
        <v>965</v>
      </c>
      <c r="C18" s="37" t="s">
        <v>31</v>
      </c>
      <c r="D18" s="143" t="s">
        <v>101</v>
      </c>
      <c r="E18" s="37" t="s">
        <v>2</v>
      </c>
      <c r="F18" s="36"/>
      <c r="G18" s="38"/>
      <c r="H18" s="44"/>
      <c r="I18" s="45"/>
      <c r="J18" s="45"/>
      <c r="K18" s="45"/>
      <c r="L18" s="45"/>
      <c r="M18" s="45"/>
      <c r="N18" s="45"/>
      <c r="O18" s="52"/>
      <c r="P18" s="67">
        <f>P19+P20</f>
        <v>797</v>
      </c>
      <c r="Q18" s="67" t="e">
        <f>Q19+Q22</f>
        <v>#REF!</v>
      </c>
      <c r="R18" s="67" t="e">
        <f>R19+R22</f>
        <v>#REF!</v>
      </c>
      <c r="S18" s="67">
        <f>S19+S20</f>
        <v>797</v>
      </c>
      <c r="T18" s="124">
        <f aca="true" t="shared" si="3" ref="T18:T28">S18/P18*100</f>
        <v>100</v>
      </c>
      <c r="U18" s="114"/>
      <c r="V18" s="114"/>
      <c r="W18" s="114"/>
      <c r="X18" s="106">
        <f t="shared" si="0"/>
        <v>0</v>
      </c>
    </row>
    <row r="19" spans="1:24" s="3" customFormat="1" ht="15" outlineLevel="5">
      <c r="A19" s="34" t="s">
        <v>49</v>
      </c>
      <c r="B19" s="24">
        <v>965</v>
      </c>
      <c r="C19" s="37" t="s">
        <v>31</v>
      </c>
      <c r="D19" s="36" t="s">
        <v>103</v>
      </c>
      <c r="E19" s="37" t="s">
        <v>50</v>
      </c>
      <c r="F19" s="36"/>
      <c r="G19" s="38"/>
      <c r="H19" s="44"/>
      <c r="I19" s="45"/>
      <c r="J19" s="45"/>
      <c r="K19" s="45"/>
      <c r="L19" s="45"/>
      <c r="M19" s="45"/>
      <c r="N19" s="45"/>
      <c r="O19" s="52"/>
      <c r="P19" s="67">
        <v>795.31</v>
      </c>
      <c r="Q19" s="67" t="e">
        <f>#REF!+Q20+Q21</f>
        <v>#REF!</v>
      </c>
      <c r="R19" s="67" t="e">
        <f>#REF!+R20+R21</f>
        <v>#REF!</v>
      </c>
      <c r="S19" s="67">
        <v>795.31</v>
      </c>
      <c r="T19" s="124">
        <f t="shared" si="3"/>
        <v>100</v>
      </c>
      <c r="U19" s="114"/>
      <c r="V19" s="114"/>
      <c r="W19" s="114"/>
      <c r="X19" s="106">
        <f t="shared" si="0"/>
        <v>0</v>
      </c>
    </row>
    <row r="20" spans="1:24" s="3" customFormat="1" ht="30.75" outlineLevel="5">
      <c r="A20" s="46" t="s">
        <v>46</v>
      </c>
      <c r="B20" s="24">
        <v>965</v>
      </c>
      <c r="C20" s="37" t="s">
        <v>31</v>
      </c>
      <c r="D20" s="36" t="s">
        <v>103</v>
      </c>
      <c r="E20" s="48">
        <v>244</v>
      </c>
      <c r="F20" s="48"/>
      <c r="G20" s="49"/>
      <c r="H20" s="44"/>
      <c r="I20" s="44"/>
      <c r="J20" s="44"/>
      <c r="K20" s="44"/>
      <c r="L20" s="44"/>
      <c r="M20" s="44"/>
      <c r="N20" s="44"/>
      <c r="O20" s="50"/>
      <c r="P20" s="68">
        <v>1.69</v>
      </c>
      <c r="Q20" s="115"/>
      <c r="R20" s="115"/>
      <c r="S20" s="68">
        <v>1.69</v>
      </c>
      <c r="T20" s="124">
        <f t="shared" si="3"/>
        <v>100</v>
      </c>
      <c r="U20" s="114"/>
      <c r="V20" s="114"/>
      <c r="W20" s="114"/>
      <c r="X20" s="106">
        <f t="shared" si="0"/>
        <v>0</v>
      </c>
    </row>
    <row r="21" spans="1:24" s="3" customFormat="1" ht="83.25" customHeight="1" outlineLevel="5">
      <c r="A21" s="62" t="s">
        <v>21</v>
      </c>
      <c r="B21" s="24">
        <v>965</v>
      </c>
      <c r="C21" s="37" t="s">
        <v>32</v>
      </c>
      <c r="D21" s="143" t="s">
        <v>101</v>
      </c>
      <c r="E21" s="37" t="s">
        <v>2</v>
      </c>
      <c r="F21" s="48"/>
      <c r="G21" s="49"/>
      <c r="H21" s="44"/>
      <c r="I21" s="44"/>
      <c r="J21" s="44"/>
      <c r="K21" s="44"/>
      <c r="L21" s="44"/>
      <c r="M21" s="44"/>
      <c r="N21" s="44"/>
      <c r="O21" s="50"/>
      <c r="P21" s="68">
        <f>P22+P28</f>
        <v>2995.461</v>
      </c>
      <c r="Q21" s="115"/>
      <c r="R21" s="115"/>
      <c r="S21" s="106">
        <f>S22+S28</f>
        <v>2807.9143</v>
      </c>
      <c r="T21" s="124">
        <f t="shared" si="3"/>
        <v>93.74</v>
      </c>
      <c r="U21" s="114"/>
      <c r="V21" s="114"/>
      <c r="W21" s="114"/>
      <c r="X21" s="106">
        <f t="shared" si="0"/>
        <v>-187.5467</v>
      </c>
    </row>
    <row r="22" spans="1:24" s="3" customFormat="1" ht="15" outlineLevel="5">
      <c r="A22" s="94" t="s">
        <v>88</v>
      </c>
      <c r="B22" s="24">
        <v>965</v>
      </c>
      <c r="C22" s="37" t="s">
        <v>32</v>
      </c>
      <c r="D22" s="143" t="s">
        <v>101</v>
      </c>
      <c r="E22" s="37" t="s">
        <v>2</v>
      </c>
      <c r="F22" s="36"/>
      <c r="G22" s="38"/>
      <c r="H22" s="44"/>
      <c r="I22" s="45"/>
      <c r="J22" s="45"/>
      <c r="K22" s="45"/>
      <c r="L22" s="45"/>
      <c r="M22" s="45"/>
      <c r="N22" s="45"/>
      <c r="O22" s="52"/>
      <c r="P22" s="67">
        <f>P23+P24+P25+P26+P27</f>
        <v>2750</v>
      </c>
      <c r="Q22" s="115"/>
      <c r="R22" s="115"/>
      <c r="S22" s="67">
        <f>S23+S24+S25+S26+S27</f>
        <v>2562.4533</v>
      </c>
      <c r="T22" s="124">
        <f t="shared" si="3"/>
        <v>93.18</v>
      </c>
      <c r="U22" s="114"/>
      <c r="V22" s="114"/>
      <c r="W22" s="114"/>
      <c r="X22" s="106">
        <f t="shared" si="0"/>
        <v>-187.5467</v>
      </c>
    </row>
    <row r="23" spans="1:24" s="3" customFormat="1" ht="30.75" customHeight="1" outlineLevel="5">
      <c r="A23" s="64" t="s">
        <v>49</v>
      </c>
      <c r="B23" s="24">
        <v>965</v>
      </c>
      <c r="C23" s="37" t="s">
        <v>32</v>
      </c>
      <c r="D23" s="36" t="s">
        <v>104</v>
      </c>
      <c r="E23" s="47" t="s">
        <v>50</v>
      </c>
      <c r="F23" s="48"/>
      <c r="G23" s="49"/>
      <c r="H23" s="44"/>
      <c r="I23" s="44"/>
      <c r="J23" s="44"/>
      <c r="K23" s="44"/>
      <c r="L23" s="44"/>
      <c r="M23" s="44"/>
      <c r="N23" s="44"/>
      <c r="O23" s="50"/>
      <c r="P23" s="68">
        <v>2642</v>
      </c>
      <c r="Q23" s="115"/>
      <c r="R23" s="115"/>
      <c r="S23" s="68">
        <v>2498.459</v>
      </c>
      <c r="T23" s="124">
        <f t="shared" si="3"/>
        <v>94.57</v>
      </c>
      <c r="U23" s="114"/>
      <c r="V23" s="114"/>
      <c r="W23" s="114"/>
      <c r="X23" s="106">
        <f t="shared" si="0"/>
        <v>-143.541</v>
      </c>
    </row>
    <row r="24" spans="1:24" s="3" customFormat="1" ht="45.75" customHeight="1" outlineLevel="2">
      <c r="A24" s="53" t="s">
        <v>46</v>
      </c>
      <c r="B24" s="24">
        <v>965</v>
      </c>
      <c r="C24" s="37" t="s">
        <v>32</v>
      </c>
      <c r="D24" s="36" t="s">
        <v>104</v>
      </c>
      <c r="E24" s="36">
        <v>244</v>
      </c>
      <c r="F24" s="36"/>
      <c r="G24" s="38"/>
      <c r="H24" s="44"/>
      <c r="I24" s="45"/>
      <c r="J24" s="45"/>
      <c r="K24" s="45"/>
      <c r="L24" s="45"/>
      <c r="M24" s="45"/>
      <c r="N24" s="45"/>
      <c r="O24" s="61" t="s">
        <v>2</v>
      </c>
      <c r="P24" s="67">
        <v>63</v>
      </c>
      <c r="Q24" s="67">
        <f>Q25</f>
        <v>0</v>
      </c>
      <c r="R24" s="67">
        <f>R25</f>
        <v>0</v>
      </c>
      <c r="S24" s="67">
        <v>47.038</v>
      </c>
      <c r="T24" s="124">
        <f t="shared" si="3"/>
        <v>74.66</v>
      </c>
      <c r="U24" s="114"/>
      <c r="V24" s="114"/>
      <c r="W24" s="114"/>
      <c r="X24" s="106">
        <f t="shared" si="0"/>
        <v>-15.962</v>
      </c>
    </row>
    <row r="25" spans="1:24" s="3" customFormat="1" ht="30.75" outlineLevel="5">
      <c r="A25" s="53" t="s">
        <v>53</v>
      </c>
      <c r="B25" s="24">
        <v>965</v>
      </c>
      <c r="C25" s="37" t="s">
        <v>32</v>
      </c>
      <c r="D25" s="36" t="s">
        <v>104</v>
      </c>
      <c r="E25" s="36">
        <v>851</v>
      </c>
      <c r="F25" s="36"/>
      <c r="G25" s="38"/>
      <c r="H25" s="44"/>
      <c r="I25" s="45"/>
      <c r="J25" s="45"/>
      <c r="K25" s="45"/>
      <c r="L25" s="45"/>
      <c r="M25" s="45"/>
      <c r="N25" s="45"/>
      <c r="O25" s="61" t="s">
        <v>2</v>
      </c>
      <c r="P25" s="67">
        <v>15</v>
      </c>
      <c r="Q25" s="67">
        <f>Q26</f>
        <v>0</v>
      </c>
      <c r="R25" s="67">
        <f>R26</f>
        <v>0</v>
      </c>
      <c r="S25" s="67">
        <v>3.239</v>
      </c>
      <c r="T25" s="124">
        <f t="shared" si="3"/>
        <v>21.59</v>
      </c>
      <c r="U25" s="114"/>
      <c r="V25" s="114"/>
      <c r="W25" s="114"/>
      <c r="X25" s="106">
        <f t="shared" si="0"/>
        <v>-11.761</v>
      </c>
    </row>
    <row r="26" spans="1:24" s="3" customFormat="1" ht="33" customHeight="1" outlineLevel="5">
      <c r="A26" s="94" t="s">
        <v>54</v>
      </c>
      <c r="B26" s="24">
        <v>965</v>
      </c>
      <c r="C26" s="37" t="s">
        <v>32</v>
      </c>
      <c r="D26" s="36" t="s">
        <v>104</v>
      </c>
      <c r="E26" s="48">
        <v>852</v>
      </c>
      <c r="F26" s="48"/>
      <c r="G26" s="49"/>
      <c r="H26" s="44"/>
      <c r="I26" s="44"/>
      <c r="J26" s="44"/>
      <c r="K26" s="44"/>
      <c r="L26" s="44"/>
      <c r="M26" s="44"/>
      <c r="N26" s="44"/>
      <c r="O26" s="66" t="s">
        <v>2</v>
      </c>
      <c r="P26" s="68">
        <v>15</v>
      </c>
      <c r="Q26" s="115"/>
      <c r="R26" s="115"/>
      <c r="S26" s="106">
        <v>0.91</v>
      </c>
      <c r="T26" s="124">
        <f t="shared" si="3"/>
        <v>6.07</v>
      </c>
      <c r="U26" s="114"/>
      <c r="V26" s="114"/>
      <c r="W26" s="114"/>
      <c r="X26" s="106">
        <f t="shared" si="0"/>
        <v>-14.09</v>
      </c>
    </row>
    <row r="27" spans="1:24" s="3" customFormat="1" ht="24" customHeight="1" outlineLevel="5">
      <c r="A27" s="94" t="s">
        <v>100</v>
      </c>
      <c r="B27" s="24">
        <v>965</v>
      </c>
      <c r="C27" s="37" t="s">
        <v>32</v>
      </c>
      <c r="D27" s="36" t="s">
        <v>104</v>
      </c>
      <c r="E27" s="48">
        <v>853</v>
      </c>
      <c r="F27" s="48"/>
      <c r="G27" s="49"/>
      <c r="H27" s="44"/>
      <c r="I27" s="44"/>
      <c r="J27" s="44"/>
      <c r="K27" s="44"/>
      <c r="L27" s="44"/>
      <c r="M27" s="44"/>
      <c r="N27" s="44"/>
      <c r="O27" s="66"/>
      <c r="P27" s="68">
        <v>15</v>
      </c>
      <c r="Q27" s="115"/>
      <c r="R27" s="115"/>
      <c r="S27" s="106">
        <v>12.8073</v>
      </c>
      <c r="T27" s="124">
        <f t="shared" si="3"/>
        <v>85.38</v>
      </c>
      <c r="U27" s="114"/>
      <c r="V27" s="114"/>
      <c r="W27" s="114"/>
      <c r="X27" s="106">
        <f t="shared" si="0"/>
        <v>-2.1927</v>
      </c>
    </row>
    <row r="28" spans="1:24" s="3" customFormat="1" ht="21" customHeight="1" outlineLevel="1">
      <c r="A28" s="62" t="s">
        <v>52</v>
      </c>
      <c r="B28" s="24">
        <v>965</v>
      </c>
      <c r="C28" s="36" t="s">
        <v>24</v>
      </c>
      <c r="D28" s="36" t="s">
        <v>105</v>
      </c>
      <c r="E28" s="36">
        <v>870</v>
      </c>
      <c r="F28" s="38"/>
      <c r="G28" s="38"/>
      <c r="H28" s="39"/>
      <c r="I28" s="40"/>
      <c r="J28" s="40"/>
      <c r="K28" s="40"/>
      <c r="L28" s="40"/>
      <c r="M28" s="40"/>
      <c r="N28" s="40"/>
      <c r="O28" s="41" t="s">
        <v>2</v>
      </c>
      <c r="P28" s="67">
        <v>245.461</v>
      </c>
      <c r="Q28" s="67" t="e">
        <f>#REF!+#REF!+#REF!</f>
        <v>#REF!</v>
      </c>
      <c r="R28" s="67" t="e">
        <f>#REF!+#REF!+#REF!</f>
        <v>#REF!</v>
      </c>
      <c r="S28" s="67">
        <v>245.461</v>
      </c>
      <c r="T28" s="124">
        <f t="shared" si="3"/>
        <v>100</v>
      </c>
      <c r="U28" s="114"/>
      <c r="V28" s="114"/>
      <c r="W28" s="114"/>
      <c r="X28" s="106">
        <f t="shared" si="0"/>
        <v>0</v>
      </c>
    </row>
    <row r="29" spans="1:24" s="3" customFormat="1" ht="30" customHeight="1" outlineLevel="5">
      <c r="A29" s="64" t="s">
        <v>68</v>
      </c>
      <c r="B29" s="24">
        <v>965</v>
      </c>
      <c r="C29" s="65" t="s">
        <v>70</v>
      </c>
      <c r="D29" s="143" t="s">
        <v>101</v>
      </c>
      <c r="E29" s="37" t="s">
        <v>2</v>
      </c>
      <c r="F29" s="49"/>
      <c r="G29" s="49"/>
      <c r="H29" s="44"/>
      <c r="I29" s="44"/>
      <c r="J29" s="44"/>
      <c r="K29" s="44"/>
      <c r="L29" s="44"/>
      <c r="M29" s="44"/>
      <c r="N29" s="44"/>
      <c r="O29" s="49" t="s">
        <v>2</v>
      </c>
      <c r="P29" s="93">
        <f>P30</f>
        <v>69.539</v>
      </c>
      <c r="Q29" s="115"/>
      <c r="R29" s="115"/>
      <c r="S29" s="106">
        <f>S30</f>
        <v>0</v>
      </c>
      <c r="T29" s="124">
        <f aca="true" t="shared" si="4" ref="T29:T57">S29/P29*100</f>
        <v>0</v>
      </c>
      <c r="U29" s="114"/>
      <c r="V29" s="114"/>
      <c r="W29" s="114"/>
      <c r="X29" s="106">
        <f t="shared" si="0"/>
        <v>-69.539</v>
      </c>
    </row>
    <row r="30" spans="1:24" s="3" customFormat="1" ht="30" customHeight="1" outlineLevel="5">
      <c r="A30" s="46" t="s">
        <v>69</v>
      </c>
      <c r="B30" s="24">
        <v>965</v>
      </c>
      <c r="C30" s="65" t="s">
        <v>70</v>
      </c>
      <c r="D30" s="36" t="s">
        <v>105</v>
      </c>
      <c r="E30" s="48">
        <v>870</v>
      </c>
      <c r="F30" s="49"/>
      <c r="G30" s="49"/>
      <c r="H30" s="44"/>
      <c r="I30" s="44"/>
      <c r="J30" s="44"/>
      <c r="K30" s="44"/>
      <c r="L30" s="44"/>
      <c r="M30" s="44"/>
      <c r="N30" s="44"/>
      <c r="O30" s="49"/>
      <c r="P30" s="98">
        <v>69.539</v>
      </c>
      <c r="Q30" s="115"/>
      <c r="R30" s="115"/>
      <c r="S30" s="98">
        <v>0</v>
      </c>
      <c r="T30" s="124">
        <f t="shared" si="4"/>
        <v>0</v>
      </c>
      <c r="U30" s="114"/>
      <c r="V30" s="114"/>
      <c r="W30" s="114"/>
      <c r="X30" s="106">
        <f t="shared" si="0"/>
        <v>-69.539</v>
      </c>
    </row>
    <row r="31" spans="1:24" s="3" customFormat="1" ht="15" outlineLevel="5">
      <c r="A31" s="64" t="s">
        <v>11</v>
      </c>
      <c r="B31" s="24">
        <v>965</v>
      </c>
      <c r="C31" s="37" t="s">
        <v>41</v>
      </c>
      <c r="D31" s="143" t="s">
        <v>101</v>
      </c>
      <c r="E31" s="37" t="s">
        <v>2</v>
      </c>
      <c r="F31" s="36"/>
      <c r="G31" s="38"/>
      <c r="H31" s="44"/>
      <c r="I31" s="45"/>
      <c r="J31" s="45"/>
      <c r="K31" s="45"/>
      <c r="L31" s="45"/>
      <c r="M31" s="45"/>
      <c r="N31" s="45"/>
      <c r="O31" s="52"/>
      <c r="P31" s="95">
        <f>P32+P39</f>
        <v>4679.127</v>
      </c>
      <c r="Q31" s="95">
        <f>Q32+Q34+Q43+Q47</f>
        <v>0</v>
      </c>
      <c r="R31" s="95">
        <f>R32+R34+R43+R47</f>
        <v>0</v>
      </c>
      <c r="S31" s="95">
        <f>S32+S39</f>
        <v>4341.72183</v>
      </c>
      <c r="T31" s="124">
        <f t="shared" si="4"/>
        <v>92.79</v>
      </c>
      <c r="U31" s="114"/>
      <c r="V31" s="114"/>
      <c r="W31" s="114"/>
      <c r="X31" s="106">
        <f t="shared" si="0"/>
        <v>-337.40517</v>
      </c>
    </row>
    <row r="32" spans="1:24" s="3" customFormat="1" ht="30.75" outlineLevel="5">
      <c r="A32" s="64" t="s">
        <v>40</v>
      </c>
      <c r="B32" s="24">
        <v>965</v>
      </c>
      <c r="C32" s="37" t="s">
        <v>41</v>
      </c>
      <c r="D32" s="143" t="s">
        <v>101</v>
      </c>
      <c r="E32" s="37" t="s">
        <v>2</v>
      </c>
      <c r="F32" s="36"/>
      <c r="G32" s="38"/>
      <c r="H32" s="44"/>
      <c r="I32" s="45"/>
      <c r="J32" s="45"/>
      <c r="K32" s="45"/>
      <c r="L32" s="45"/>
      <c r="M32" s="45"/>
      <c r="N32" s="45"/>
      <c r="O32" s="52"/>
      <c r="P32" s="95">
        <f>P33+P34+P35+P36+P37+P38</f>
        <v>4585</v>
      </c>
      <c r="Q32" s="115"/>
      <c r="R32" s="115"/>
      <c r="S32" s="106">
        <f>S33+S34+S35+S36+S37+S38</f>
        <v>4247.59483</v>
      </c>
      <c r="T32" s="124">
        <f t="shared" si="4"/>
        <v>92.64</v>
      </c>
      <c r="U32" s="114"/>
      <c r="V32" s="114"/>
      <c r="W32" s="114"/>
      <c r="X32" s="106">
        <f t="shared" si="0"/>
        <v>-337.40517</v>
      </c>
    </row>
    <row r="33" spans="1:24" s="3" customFormat="1" ht="30.75" customHeight="1" outlineLevel="5">
      <c r="A33" s="64" t="s">
        <v>49</v>
      </c>
      <c r="B33" s="24">
        <v>965</v>
      </c>
      <c r="C33" s="71" t="s">
        <v>41</v>
      </c>
      <c r="D33" s="36" t="s">
        <v>107</v>
      </c>
      <c r="E33" s="47" t="s">
        <v>71</v>
      </c>
      <c r="F33" s="49"/>
      <c r="G33" s="49"/>
      <c r="H33" s="44"/>
      <c r="I33" s="44"/>
      <c r="J33" s="44"/>
      <c r="K33" s="44"/>
      <c r="L33" s="44"/>
      <c r="M33" s="44"/>
      <c r="N33" s="44"/>
      <c r="O33" s="49" t="s">
        <v>2</v>
      </c>
      <c r="P33" s="95">
        <v>2981</v>
      </c>
      <c r="Q33" s="115"/>
      <c r="R33" s="115"/>
      <c r="S33" s="106">
        <v>2798.89352</v>
      </c>
      <c r="T33" s="124">
        <f t="shared" si="4"/>
        <v>93.89</v>
      </c>
      <c r="U33" s="114"/>
      <c r="V33" s="114"/>
      <c r="W33" s="114"/>
      <c r="X33" s="106">
        <f t="shared" si="0"/>
        <v>-182.10648</v>
      </c>
    </row>
    <row r="34" spans="1:24" s="4" customFormat="1" ht="45" customHeight="1">
      <c r="A34" s="53" t="s">
        <v>48</v>
      </c>
      <c r="B34" s="24">
        <v>965</v>
      </c>
      <c r="C34" s="37" t="s">
        <v>41</v>
      </c>
      <c r="D34" s="36" t="s">
        <v>107</v>
      </c>
      <c r="E34" s="70" t="s">
        <v>55</v>
      </c>
      <c r="F34" s="36"/>
      <c r="G34" s="38"/>
      <c r="H34" s="44"/>
      <c r="I34" s="45"/>
      <c r="J34" s="45"/>
      <c r="K34" s="45"/>
      <c r="L34" s="45"/>
      <c r="M34" s="45"/>
      <c r="N34" s="45"/>
      <c r="O34" s="52"/>
      <c r="P34" s="67">
        <v>0</v>
      </c>
      <c r="Q34" s="67">
        <f>Q35</f>
        <v>0</v>
      </c>
      <c r="R34" s="67">
        <f>R35</f>
        <v>0</v>
      </c>
      <c r="S34" s="67">
        <v>0</v>
      </c>
      <c r="T34" s="124">
        <v>0</v>
      </c>
      <c r="U34" s="113"/>
      <c r="V34" s="113"/>
      <c r="W34" s="113"/>
      <c r="X34" s="106">
        <f t="shared" si="0"/>
        <v>0</v>
      </c>
    </row>
    <row r="35" spans="1:24" s="4" customFormat="1" ht="43.5" customHeight="1">
      <c r="A35" s="53" t="s">
        <v>46</v>
      </c>
      <c r="B35" s="24">
        <v>965</v>
      </c>
      <c r="C35" s="37" t="s">
        <v>41</v>
      </c>
      <c r="D35" s="36" t="s">
        <v>107</v>
      </c>
      <c r="E35" s="70" t="s">
        <v>47</v>
      </c>
      <c r="F35" s="36"/>
      <c r="G35" s="38"/>
      <c r="H35" s="44"/>
      <c r="I35" s="45"/>
      <c r="J35" s="45"/>
      <c r="K35" s="45"/>
      <c r="L35" s="45"/>
      <c r="M35" s="45"/>
      <c r="N35" s="45"/>
      <c r="O35" s="52"/>
      <c r="P35" s="67">
        <v>1574</v>
      </c>
      <c r="Q35" s="67">
        <f>Q36+Q39+Q41</f>
        <v>0</v>
      </c>
      <c r="R35" s="67">
        <f>R36+R39+R41</f>
        <v>0</v>
      </c>
      <c r="S35" s="67">
        <v>1432.87002</v>
      </c>
      <c r="T35" s="124">
        <f t="shared" si="4"/>
        <v>91.03</v>
      </c>
      <c r="U35" s="113"/>
      <c r="V35" s="113"/>
      <c r="W35" s="113"/>
      <c r="X35" s="106">
        <f t="shared" si="0"/>
        <v>-141.12998</v>
      </c>
    </row>
    <row r="36" spans="1:24" s="4" customFormat="1" ht="48.75" customHeight="1">
      <c r="A36" s="53" t="s">
        <v>53</v>
      </c>
      <c r="B36" s="24">
        <v>965</v>
      </c>
      <c r="C36" s="37" t="s">
        <v>41</v>
      </c>
      <c r="D36" s="36" t="s">
        <v>107</v>
      </c>
      <c r="E36" s="70" t="s">
        <v>56</v>
      </c>
      <c r="F36" s="36"/>
      <c r="G36" s="38"/>
      <c r="H36" s="44"/>
      <c r="I36" s="45"/>
      <c r="J36" s="45"/>
      <c r="K36" s="45"/>
      <c r="L36" s="45"/>
      <c r="M36" s="45"/>
      <c r="N36" s="45"/>
      <c r="O36" s="52"/>
      <c r="P36" s="67">
        <v>10</v>
      </c>
      <c r="Q36" s="115"/>
      <c r="R36" s="115"/>
      <c r="S36" s="67">
        <v>7.198</v>
      </c>
      <c r="T36" s="124">
        <f t="shared" si="4"/>
        <v>71.98</v>
      </c>
      <c r="U36" s="113"/>
      <c r="V36" s="113"/>
      <c r="W36" s="113"/>
      <c r="X36" s="106">
        <f t="shared" si="0"/>
        <v>-2.802</v>
      </c>
    </row>
    <row r="37" spans="1:24" s="4" customFormat="1" ht="32.25" customHeight="1">
      <c r="A37" s="94" t="s">
        <v>54</v>
      </c>
      <c r="B37" s="24">
        <v>965</v>
      </c>
      <c r="C37" s="37" t="s">
        <v>41</v>
      </c>
      <c r="D37" s="36" t="s">
        <v>107</v>
      </c>
      <c r="E37" s="47" t="s">
        <v>57</v>
      </c>
      <c r="F37" s="48"/>
      <c r="G37" s="49"/>
      <c r="H37" s="44"/>
      <c r="I37" s="44"/>
      <c r="J37" s="44"/>
      <c r="K37" s="44"/>
      <c r="L37" s="44"/>
      <c r="M37" s="44"/>
      <c r="N37" s="44"/>
      <c r="O37" s="50"/>
      <c r="P37" s="68">
        <v>10</v>
      </c>
      <c r="Q37" s="115"/>
      <c r="R37" s="115"/>
      <c r="S37" s="68">
        <v>2.858</v>
      </c>
      <c r="T37" s="124">
        <f t="shared" si="4"/>
        <v>28.58</v>
      </c>
      <c r="U37" s="113"/>
      <c r="V37" s="113"/>
      <c r="W37" s="113"/>
      <c r="X37" s="106">
        <f t="shared" si="0"/>
        <v>-7.142</v>
      </c>
    </row>
    <row r="38" spans="1:24" s="4" customFormat="1" ht="32.25" customHeight="1">
      <c r="A38" s="94" t="s">
        <v>92</v>
      </c>
      <c r="B38" s="24">
        <v>965</v>
      </c>
      <c r="C38" s="37" t="s">
        <v>41</v>
      </c>
      <c r="D38" s="36" t="s">
        <v>107</v>
      </c>
      <c r="E38" s="47" t="s">
        <v>93</v>
      </c>
      <c r="F38" s="48"/>
      <c r="G38" s="49"/>
      <c r="H38" s="44"/>
      <c r="I38" s="44"/>
      <c r="J38" s="44"/>
      <c r="K38" s="44"/>
      <c r="L38" s="44"/>
      <c r="M38" s="44"/>
      <c r="N38" s="44"/>
      <c r="O38" s="50"/>
      <c r="P38" s="68">
        <v>10</v>
      </c>
      <c r="Q38" s="115"/>
      <c r="R38" s="115"/>
      <c r="S38" s="68">
        <v>5.77529</v>
      </c>
      <c r="T38" s="124">
        <f>S38/P38*100</f>
        <v>57.75</v>
      </c>
      <c r="U38" s="113"/>
      <c r="V38" s="113"/>
      <c r="W38" s="113"/>
      <c r="X38" s="106">
        <f>S38-P38</f>
        <v>-4.22471</v>
      </c>
    </row>
    <row r="39" spans="1:24" s="4" customFormat="1" ht="33.75" customHeight="1">
      <c r="A39" s="64" t="s">
        <v>30</v>
      </c>
      <c r="B39" s="24">
        <v>965</v>
      </c>
      <c r="C39" s="37" t="s">
        <v>41</v>
      </c>
      <c r="D39" s="143" t="s">
        <v>101</v>
      </c>
      <c r="E39" s="70" t="s">
        <v>2</v>
      </c>
      <c r="F39" s="36"/>
      <c r="G39" s="38"/>
      <c r="H39" s="44"/>
      <c r="I39" s="45"/>
      <c r="J39" s="45"/>
      <c r="K39" s="45"/>
      <c r="L39" s="45"/>
      <c r="M39" s="45"/>
      <c r="N39" s="45"/>
      <c r="O39" s="52"/>
      <c r="P39" s="67">
        <f>P40</f>
        <v>94.127</v>
      </c>
      <c r="Q39" s="115"/>
      <c r="R39" s="115"/>
      <c r="S39" s="106">
        <f>S40</f>
        <v>94.127</v>
      </c>
      <c r="T39" s="124">
        <f t="shared" si="4"/>
        <v>100</v>
      </c>
      <c r="U39" s="113"/>
      <c r="V39" s="113"/>
      <c r="W39" s="113"/>
      <c r="X39" s="106">
        <f t="shared" si="0"/>
        <v>0</v>
      </c>
    </row>
    <row r="40" spans="1:24" s="4" customFormat="1" ht="32.25" customHeight="1">
      <c r="A40" s="62" t="s">
        <v>42</v>
      </c>
      <c r="B40" s="24">
        <v>965</v>
      </c>
      <c r="C40" s="37" t="s">
        <v>41</v>
      </c>
      <c r="D40" s="43" t="s">
        <v>106</v>
      </c>
      <c r="E40" s="47" t="s">
        <v>51</v>
      </c>
      <c r="F40" s="48"/>
      <c r="G40" s="49"/>
      <c r="H40" s="44"/>
      <c r="I40" s="44"/>
      <c r="J40" s="44"/>
      <c r="K40" s="44"/>
      <c r="L40" s="44"/>
      <c r="M40" s="44"/>
      <c r="N40" s="44"/>
      <c r="O40" s="50"/>
      <c r="P40" s="68">
        <v>94.127</v>
      </c>
      <c r="Q40" s="115"/>
      <c r="R40" s="115"/>
      <c r="S40" s="68">
        <v>94.127</v>
      </c>
      <c r="T40" s="124">
        <f>S40/P40*100</f>
        <v>100</v>
      </c>
      <c r="U40" s="113"/>
      <c r="V40" s="113"/>
      <c r="W40" s="113"/>
      <c r="X40" s="106">
        <f>S40-P40</f>
        <v>0</v>
      </c>
    </row>
    <row r="41" spans="1:24" s="4" customFormat="1" ht="27.75" customHeight="1">
      <c r="A41" s="72" t="s">
        <v>43</v>
      </c>
      <c r="B41" s="87">
        <v>965</v>
      </c>
      <c r="C41" s="74" t="s">
        <v>44</v>
      </c>
      <c r="D41" s="130" t="s">
        <v>101</v>
      </c>
      <c r="E41" s="60" t="s">
        <v>2</v>
      </c>
      <c r="F41" s="63"/>
      <c r="G41" s="75"/>
      <c r="H41" s="44"/>
      <c r="I41" s="45"/>
      <c r="J41" s="45"/>
      <c r="K41" s="45"/>
      <c r="L41" s="45"/>
      <c r="M41" s="45"/>
      <c r="N41" s="45"/>
      <c r="O41" s="76"/>
      <c r="P41" s="108">
        <f>P42</f>
        <v>232</v>
      </c>
      <c r="Q41" s="119"/>
      <c r="R41" s="119"/>
      <c r="S41" s="105">
        <f>S42</f>
        <v>232</v>
      </c>
      <c r="T41" s="123">
        <f t="shared" si="4"/>
        <v>100</v>
      </c>
      <c r="U41" s="113"/>
      <c r="V41" s="113"/>
      <c r="W41" s="113"/>
      <c r="X41" s="105">
        <f t="shared" si="0"/>
        <v>0</v>
      </c>
    </row>
    <row r="42" spans="1:24" s="4" customFormat="1" ht="25.5" customHeight="1">
      <c r="A42" s="64" t="s">
        <v>0</v>
      </c>
      <c r="B42" s="24">
        <v>965</v>
      </c>
      <c r="C42" s="37" t="s">
        <v>44</v>
      </c>
      <c r="D42" s="143" t="s">
        <v>101</v>
      </c>
      <c r="E42" s="47" t="s">
        <v>2</v>
      </c>
      <c r="F42" s="48"/>
      <c r="G42" s="49"/>
      <c r="H42" s="44"/>
      <c r="I42" s="44"/>
      <c r="J42" s="44"/>
      <c r="K42" s="44"/>
      <c r="L42" s="44"/>
      <c r="M42" s="44"/>
      <c r="N42" s="44"/>
      <c r="O42" s="50"/>
      <c r="P42" s="68">
        <f>P43</f>
        <v>232</v>
      </c>
      <c r="Q42" s="115"/>
      <c r="R42" s="115"/>
      <c r="S42" s="106">
        <f>S43</f>
        <v>232</v>
      </c>
      <c r="T42" s="124">
        <f t="shared" si="4"/>
        <v>100</v>
      </c>
      <c r="U42" s="113"/>
      <c r="V42" s="113"/>
      <c r="W42" s="113"/>
      <c r="X42" s="106">
        <f t="shared" si="0"/>
        <v>0</v>
      </c>
    </row>
    <row r="43" spans="1:24" s="4" customFormat="1" ht="62.25" customHeight="1">
      <c r="A43" s="64" t="s">
        <v>45</v>
      </c>
      <c r="B43" s="24">
        <v>965</v>
      </c>
      <c r="C43" s="37" t="s">
        <v>108</v>
      </c>
      <c r="D43" s="143" t="s">
        <v>101</v>
      </c>
      <c r="E43" s="70" t="s">
        <v>2</v>
      </c>
      <c r="F43" s="36"/>
      <c r="G43" s="38"/>
      <c r="H43" s="44"/>
      <c r="I43" s="45"/>
      <c r="J43" s="45"/>
      <c r="K43" s="45"/>
      <c r="L43" s="45"/>
      <c r="M43" s="45"/>
      <c r="N43" s="45"/>
      <c r="O43" s="52"/>
      <c r="P43" s="67">
        <f>P44+P45</f>
        <v>232</v>
      </c>
      <c r="Q43" s="115"/>
      <c r="R43" s="115"/>
      <c r="S43" s="106">
        <f>S44+S45</f>
        <v>232</v>
      </c>
      <c r="T43" s="124">
        <f t="shared" si="4"/>
        <v>100</v>
      </c>
      <c r="U43" s="113"/>
      <c r="V43" s="113"/>
      <c r="W43" s="113"/>
      <c r="X43" s="106">
        <f t="shared" si="0"/>
        <v>0</v>
      </c>
    </row>
    <row r="44" spans="1:24" s="4" customFormat="1" ht="20.25" customHeight="1">
      <c r="A44" s="34" t="s">
        <v>49</v>
      </c>
      <c r="B44" s="24">
        <v>965</v>
      </c>
      <c r="C44" s="37" t="s">
        <v>108</v>
      </c>
      <c r="D44" s="43" t="s">
        <v>109</v>
      </c>
      <c r="E44" s="70" t="s">
        <v>50</v>
      </c>
      <c r="F44" s="36"/>
      <c r="G44" s="38"/>
      <c r="H44" s="44"/>
      <c r="I44" s="45"/>
      <c r="J44" s="45"/>
      <c r="K44" s="45"/>
      <c r="L44" s="45"/>
      <c r="M44" s="45"/>
      <c r="N44" s="45"/>
      <c r="O44" s="52"/>
      <c r="P44" s="67">
        <v>209.341</v>
      </c>
      <c r="Q44" s="115"/>
      <c r="R44" s="115"/>
      <c r="S44" s="67">
        <v>209.341</v>
      </c>
      <c r="T44" s="124">
        <f t="shared" si="4"/>
        <v>100</v>
      </c>
      <c r="U44" s="113"/>
      <c r="V44" s="113"/>
      <c r="W44" s="113"/>
      <c r="X44" s="106">
        <f t="shared" si="0"/>
        <v>0</v>
      </c>
    </row>
    <row r="45" spans="1:24" s="4" customFormat="1" ht="32.25" customHeight="1">
      <c r="A45" s="53" t="s">
        <v>46</v>
      </c>
      <c r="B45" s="24">
        <v>965</v>
      </c>
      <c r="C45" s="37" t="s">
        <v>108</v>
      </c>
      <c r="D45" s="43" t="s">
        <v>109</v>
      </c>
      <c r="E45" s="70" t="s">
        <v>47</v>
      </c>
      <c r="F45" s="36"/>
      <c r="G45" s="38"/>
      <c r="H45" s="44"/>
      <c r="I45" s="45"/>
      <c r="J45" s="45"/>
      <c r="K45" s="45"/>
      <c r="L45" s="45"/>
      <c r="M45" s="45"/>
      <c r="N45" s="45"/>
      <c r="O45" s="52"/>
      <c r="P45" s="67">
        <v>22.659</v>
      </c>
      <c r="Q45" s="115"/>
      <c r="R45" s="115"/>
      <c r="S45" s="67">
        <v>22.659</v>
      </c>
      <c r="T45" s="124">
        <f t="shared" si="4"/>
        <v>100</v>
      </c>
      <c r="U45" s="113"/>
      <c r="V45" s="113"/>
      <c r="W45" s="113"/>
      <c r="X45" s="106">
        <f t="shared" si="0"/>
        <v>0</v>
      </c>
    </row>
    <row r="46" spans="1:24" s="4" customFormat="1" ht="38.25" customHeight="1">
      <c r="A46" s="72" t="s">
        <v>72</v>
      </c>
      <c r="B46" s="87">
        <v>965</v>
      </c>
      <c r="C46" s="60" t="s">
        <v>130</v>
      </c>
      <c r="D46" s="130" t="s">
        <v>101</v>
      </c>
      <c r="E46" s="60" t="s">
        <v>2</v>
      </c>
      <c r="F46" s="66"/>
      <c r="G46" s="66"/>
      <c r="H46" s="44"/>
      <c r="I46" s="44"/>
      <c r="J46" s="44"/>
      <c r="K46" s="44"/>
      <c r="L46" s="44"/>
      <c r="M46" s="44"/>
      <c r="N46" s="44"/>
      <c r="O46" s="66"/>
      <c r="P46" s="108">
        <f>P47</f>
        <v>50</v>
      </c>
      <c r="Q46" s="119"/>
      <c r="R46" s="119"/>
      <c r="S46" s="108">
        <f>S47</f>
        <v>34.775</v>
      </c>
      <c r="T46" s="123">
        <f t="shared" si="4"/>
        <v>69.55</v>
      </c>
      <c r="U46" s="113"/>
      <c r="V46" s="113"/>
      <c r="W46" s="113"/>
      <c r="X46" s="105">
        <f t="shared" si="0"/>
        <v>-15.225</v>
      </c>
    </row>
    <row r="47" spans="1:24" s="4" customFormat="1" ht="28.5" customHeight="1">
      <c r="A47" s="64" t="s">
        <v>74</v>
      </c>
      <c r="B47" s="24">
        <v>965</v>
      </c>
      <c r="C47" s="70" t="s">
        <v>73</v>
      </c>
      <c r="D47" s="143" t="s">
        <v>101</v>
      </c>
      <c r="E47" s="47" t="s">
        <v>2</v>
      </c>
      <c r="F47" s="49"/>
      <c r="G47" s="49"/>
      <c r="H47" s="44"/>
      <c r="I47" s="44"/>
      <c r="J47" s="44"/>
      <c r="K47" s="44"/>
      <c r="L47" s="44"/>
      <c r="M47" s="44"/>
      <c r="N47" s="44"/>
      <c r="O47" s="49"/>
      <c r="P47" s="67">
        <f>P48</f>
        <v>50</v>
      </c>
      <c r="Q47" s="115"/>
      <c r="R47" s="115"/>
      <c r="S47" s="106">
        <f>S48</f>
        <v>34.775</v>
      </c>
      <c r="T47" s="124">
        <f t="shared" si="4"/>
        <v>69.55</v>
      </c>
      <c r="U47" s="113"/>
      <c r="V47" s="113"/>
      <c r="W47" s="113"/>
      <c r="X47" s="106">
        <f t="shared" si="0"/>
        <v>-15.225</v>
      </c>
    </row>
    <row r="48" spans="1:24" s="4" customFormat="1" ht="38.25" customHeight="1">
      <c r="A48" s="64" t="s">
        <v>46</v>
      </c>
      <c r="B48" s="24">
        <v>965</v>
      </c>
      <c r="C48" s="70" t="s">
        <v>73</v>
      </c>
      <c r="D48" s="43" t="s">
        <v>110</v>
      </c>
      <c r="E48" s="47" t="s">
        <v>47</v>
      </c>
      <c r="F48" s="49"/>
      <c r="G48" s="49"/>
      <c r="H48" s="44"/>
      <c r="I48" s="44"/>
      <c r="J48" s="44"/>
      <c r="K48" s="44"/>
      <c r="L48" s="44"/>
      <c r="M48" s="44"/>
      <c r="N48" s="44"/>
      <c r="O48" s="49"/>
      <c r="P48" s="67">
        <v>50</v>
      </c>
      <c r="Q48" s="115"/>
      <c r="R48" s="115"/>
      <c r="S48" s="106">
        <v>34.775</v>
      </c>
      <c r="T48" s="124">
        <f t="shared" si="4"/>
        <v>69.55</v>
      </c>
      <c r="U48" s="113"/>
      <c r="V48" s="113"/>
      <c r="W48" s="113"/>
      <c r="X48" s="106">
        <f t="shared" si="0"/>
        <v>-15.225</v>
      </c>
    </row>
    <row r="49" spans="1:24" s="4" customFormat="1" ht="20.25" customHeight="1">
      <c r="A49" s="72" t="s">
        <v>33</v>
      </c>
      <c r="B49" s="87">
        <v>965</v>
      </c>
      <c r="C49" s="74" t="s">
        <v>34</v>
      </c>
      <c r="D49" s="130" t="s">
        <v>101</v>
      </c>
      <c r="E49" s="60" t="s">
        <v>2</v>
      </c>
      <c r="F49" s="63"/>
      <c r="G49" s="75"/>
      <c r="H49" s="44"/>
      <c r="I49" s="45"/>
      <c r="J49" s="45"/>
      <c r="K49" s="45"/>
      <c r="L49" s="45"/>
      <c r="M49" s="45"/>
      <c r="N49" s="45"/>
      <c r="O49" s="76"/>
      <c r="P49" s="108">
        <f>P50+P53</f>
        <v>3048.445</v>
      </c>
      <c r="Q49" s="108" t="e">
        <f>Q50+#REF!</f>
        <v>#REF!</v>
      </c>
      <c r="R49" s="108" t="e">
        <f>R50+#REF!</f>
        <v>#REF!</v>
      </c>
      <c r="S49" s="108">
        <f>S50+S53</f>
        <v>3042.40288</v>
      </c>
      <c r="T49" s="123">
        <f t="shared" si="4"/>
        <v>99.8</v>
      </c>
      <c r="U49" s="113"/>
      <c r="V49" s="113"/>
      <c r="W49" s="113"/>
      <c r="X49" s="105">
        <f t="shared" si="0"/>
        <v>-6.04212</v>
      </c>
    </row>
    <row r="50" spans="1:24" s="4" customFormat="1" ht="20.25" customHeight="1">
      <c r="A50" s="64" t="s">
        <v>75</v>
      </c>
      <c r="B50" s="24">
        <v>965</v>
      </c>
      <c r="C50" s="37" t="s">
        <v>76</v>
      </c>
      <c r="D50" s="143" t="s">
        <v>101</v>
      </c>
      <c r="E50" s="70" t="s">
        <v>2</v>
      </c>
      <c r="F50" s="36"/>
      <c r="G50" s="38"/>
      <c r="H50" s="39"/>
      <c r="I50" s="40"/>
      <c r="J50" s="40"/>
      <c r="K50" s="40"/>
      <c r="L50" s="40"/>
      <c r="M50" s="40"/>
      <c r="N50" s="40"/>
      <c r="O50" s="52"/>
      <c r="P50" s="67">
        <f>P51+P52</f>
        <v>2996.125</v>
      </c>
      <c r="Q50" s="115"/>
      <c r="R50" s="115"/>
      <c r="S50" s="106">
        <f>S51+S52</f>
        <v>2996.125</v>
      </c>
      <c r="T50" s="124">
        <f t="shared" si="4"/>
        <v>100</v>
      </c>
      <c r="U50" s="113"/>
      <c r="V50" s="113"/>
      <c r="W50" s="113"/>
      <c r="X50" s="106">
        <f t="shared" si="0"/>
        <v>0</v>
      </c>
    </row>
    <row r="51" spans="1:24" s="4" customFormat="1" ht="34.5" customHeight="1">
      <c r="A51" s="53" t="s">
        <v>46</v>
      </c>
      <c r="B51" s="24">
        <v>965</v>
      </c>
      <c r="C51" s="37" t="s">
        <v>76</v>
      </c>
      <c r="D51" s="43" t="s">
        <v>111</v>
      </c>
      <c r="E51" s="70" t="s">
        <v>47</v>
      </c>
      <c r="F51" s="36"/>
      <c r="G51" s="38"/>
      <c r="H51" s="39"/>
      <c r="I51" s="40"/>
      <c r="J51" s="40"/>
      <c r="K51" s="40"/>
      <c r="L51" s="40"/>
      <c r="M51" s="40"/>
      <c r="N51" s="40"/>
      <c r="O51" s="52"/>
      <c r="P51" s="67">
        <v>1996.125</v>
      </c>
      <c r="Q51" s="115"/>
      <c r="R51" s="115"/>
      <c r="S51" s="67">
        <v>1996.125</v>
      </c>
      <c r="T51" s="124">
        <f t="shared" si="4"/>
        <v>100</v>
      </c>
      <c r="U51" s="113"/>
      <c r="V51" s="113"/>
      <c r="W51" s="113"/>
      <c r="X51" s="106">
        <f t="shared" si="0"/>
        <v>0</v>
      </c>
    </row>
    <row r="52" spans="1:24" s="4" customFormat="1" ht="39.75" customHeight="1">
      <c r="A52" s="53" t="s">
        <v>94</v>
      </c>
      <c r="B52" s="24">
        <v>965</v>
      </c>
      <c r="C52" s="37" t="s">
        <v>76</v>
      </c>
      <c r="D52" s="43" t="s">
        <v>112</v>
      </c>
      <c r="E52" s="70" t="s">
        <v>47</v>
      </c>
      <c r="F52" s="36"/>
      <c r="G52" s="38"/>
      <c r="H52" s="39"/>
      <c r="I52" s="40"/>
      <c r="J52" s="40"/>
      <c r="K52" s="40"/>
      <c r="L52" s="40"/>
      <c r="M52" s="40"/>
      <c r="N52" s="40"/>
      <c r="O52" s="52"/>
      <c r="P52" s="106">
        <v>1000</v>
      </c>
      <c r="Q52" s="115"/>
      <c r="R52" s="115"/>
      <c r="S52" s="106">
        <v>1000</v>
      </c>
      <c r="T52" s="124">
        <f>S52/P52*100</f>
        <v>100</v>
      </c>
      <c r="U52" s="113"/>
      <c r="V52" s="113"/>
      <c r="W52" s="113"/>
      <c r="X52" s="106">
        <f>S52-P52</f>
        <v>0</v>
      </c>
    </row>
    <row r="53" spans="1:24" s="4" customFormat="1" ht="33.75" customHeight="1">
      <c r="A53" s="78" t="s">
        <v>77</v>
      </c>
      <c r="B53" s="24">
        <v>965</v>
      </c>
      <c r="C53" s="38" t="s">
        <v>25</v>
      </c>
      <c r="D53" s="143" t="s">
        <v>101</v>
      </c>
      <c r="E53" s="52" t="s">
        <v>2</v>
      </c>
      <c r="F53" s="38"/>
      <c r="G53" s="38"/>
      <c r="H53" s="49"/>
      <c r="I53" s="79"/>
      <c r="J53" s="79"/>
      <c r="K53" s="79"/>
      <c r="L53" s="79"/>
      <c r="M53" s="79"/>
      <c r="N53" s="79"/>
      <c r="O53" s="38"/>
      <c r="P53" s="95">
        <f>P54+P55</f>
        <v>52.32</v>
      </c>
      <c r="Q53" s="121"/>
      <c r="R53" s="115"/>
      <c r="S53" s="95">
        <f>S54+S55</f>
        <v>46.27788</v>
      </c>
      <c r="T53" s="124">
        <f>S53/P53*100</f>
        <v>88.45</v>
      </c>
      <c r="U53" s="113"/>
      <c r="V53" s="113"/>
      <c r="W53" s="113"/>
      <c r="X53" s="106">
        <f aca="true" t="shared" si="5" ref="X53:X76">S53-P53</f>
        <v>-6.04212</v>
      </c>
    </row>
    <row r="54" spans="1:24" s="4" customFormat="1" ht="25.5" customHeight="1">
      <c r="A54" s="62" t="s">
        <v>42</v>
      </c>
      <c r="B54" s="24">
        <v>965</v>
      </c>
      <c r="C54" s="38" t="s">
        <v>25</v>
      </c>
      <c r="D54" s="52" t="s">
        <v>114</v>
      </c>
      <c r="E54" s="52" t="s">
        <v>51</v>
      </c>
      <c r="F54" s="38"/>
      <c r="G54" s="38"/>
      <c r="H54" s="49"/>
      <c r="I54" s="79"/>
      <c r="J54" s="79"/>
      <c r="K54" s="79"/>
      <c r="L54" s="79"/>
      <c r="M54" s="79"/>
      <c r="N54" s="79"/>
      <c r="O54" s="38"/>
      <c r="P54" s="95">
        <v>36.32</v>
      </c>
      <c r="Q54" s="121"/>
      <c r="R54" s="115"/>
      <c r="S54" s="95">
        <v>36.32</v>
      </c>
      <c r="T54" s="124">
        <f t="shared" si="4"/>
        <v>100</v>
      </c>
      <c r="U54" s="113"/>
      <c r="V54" s="113"/>
      <c r="W54" s="113"/>
      <c r="X54" s="106">
        <f t="shared" si="5"/>
        <v>0</v>
      </c>
    </row>
    <row r="55" spans="1:24" s="4" customFormat="1" ht="36" customHeight="1">
      <c r="A55" s="64" t="s">
        <v>30</v>
      </c>
      <c r="B55" s="24">
        <v>965</v>
      </c>
      <c r="C55" s="38" t="s">
        <v>25</v>
      </c>
      <c r="D55" s="143" t="s">
        <v>101</v>
      </c>
      <c r="E55" s="52" t="s">
        <v>47</v>
      </c>
      <c r="F55" s="38"/>
      <c r="G55" s="38"/>
      <c r="H55" s="49"/>
      <c r="I55" s="79"/>
      <c r="J55" s="79"/>
      <c r="K55" s="79"/>
      <c r="L55" s="79"/>
      <c r="M55" s="79"/>
      <c r="N55" s="79"/>
      <c r="O55" s="38"/>
      <c r="P55" s="95">
        <f>P56</f>
        <v>16</v>
      </c>
      <c r="Q55" s="121"/>
      <c r="R55" s="115"/>
      <c r="S55" s="95">
        <f>S56</f>
        <v>9.95788</v>
      </c>
      <c r="T55" s="124">
        <f t="shared" si="4"/>
        <v>62.24</v>
      </c>
      <c r="U55" s="113"/>
      <c r="V55" s="113"/>
      <c r="W55" s="113"/>
      <c r="X55" s="106">
        <f t="shared" si="5"/>
        <v>-6.04212</v>
      </c>
    </row>
    <row r="56" spans="1:24" s="4" customFormat="1" ht="84.75" customHeight="1">
      <c r="A56" s="53" t="s">
        <v>46</v>
      </c>
      <c r="B56" s="24">
        <v>965</v>
      </c>
      <c r="C56" s="81" t="s">
        <v>25</v>
      </c>
      <c r="D56" s="52" t="s">
        <v>113</v>
      </c>
      <c r="E56" s="47" t="s">
        <v>47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68">
        <v>16</v>
      </c>
      <c r="Q56" s="115"/>
      <c r="R56" s="115"/>
      <c r="S56" s="125">
        <v>9.95788</v>
      </c>
      <c r="T56" s="124">
        <f>S56/P56*100</f>
        <v>62.24</v>
      </c>
      <c r="U56" s="126"/>
      <c r="V56" s="126"/>
      <c r="W56" s="126"/>
      <c r="X56" s="127">
        <f>S56-P56</f>
        <v>-6.04212</v>
      </c>
    </row>
    <row r="57" spans="1:24" s="4" customFormat="1" ht="18" customHeight="1">
      <c r="A57" s="82" t="s">
        <v>35</v>
      </c>
      <c r="B57" s="24">
        <v>965</v>
      </c>
      <c r="C57" s="76" t="s">
        <v>36</v>
      </c>
      <c r="D57" s="130" t="s">
        <v>101</v>
      </c>
      <c r="E57" s="74" t="s">
        <v>2</v>
      </c>
      <c r="F57" s="75"/>
      <c r="G57" s="75"/>
      <c r="H57" s="83"/>
      <c r="I57" s="84"/>
      <c r="J57" s="84"/>
      <c r="K57" s="84"/>
      <c r="L57" s="84"/>
      <c r="M57" s="84"/>
      <c r="N57" s="84"/>
      <c r="O57" s="75"/>
      <c r="P57" s="107">
        <f>+P58+P64+P68</f>
        <v>31300.06091</v>
      </c>
      <c r="Q57" s="107">
        <f>+Q58</f>
        <v>0</v>
      </c>
      <c r="R57" s="107">
        <f>+R58</f>
        <v>0</v>
      </c>
      <c r="S57" s="107">
        <f>S58+S64+S68</f>
        <v>23212.0818</v>
      </c>
      <c r="T57" s="123">
        <f t="shared" si="4"/>
        <v>74.16</v>
      </c>
      <c r="U57" s="113"/>
      <c r="V57" s="113"/>
      <c r="W57" s="113"/>
      <c r="X57" s="105">
        <f t="shared" si="5"/>
        <v>-8087.97911</v>
      </c>
    </row>
    <row r="58" spans="1:24" s="4" customFormat="1" ht="29.25" customHeight="1">
      <c r="A58" s="85" t="s">
        <v>78</v>
      </c>
      <c r="B58" s="24">
        <v>965</v>
      </c>
      <c r="C58" s="77" t="s">
        <v>79</v>
      </c>
      <c r="D58" s="143" t="s">
        <v>101</v>
      </c>
      <c r="E58" s="77" t="s">
        <v>2</v>
      </c>
      <c r="F58" s="38"/>
      <c r="G58" s="38"/>
      <c r="H58" s="80"/>
      <c r="I58" s="79"/>
      <c r="J58" s="79"/>
      <c r="K58" s="79"/>
      <c r="L58" s="79"/>
      <c r="M58" s="79"/>
      <c r="N58" s="79"/>
      <c r="O58" s="41"/>
      <c r="P58" s="95">
        <f>P59+P60+P62+P61+P63</f>
        <v>14689.59133</v>
      </c>
      <c r="Q58" s="115"/>
      <c r="R58" s="115"/>
      <c r="S58" s="106">
        <f>S59+S60+S62+S61+S63</f>
        <v>11359.33859</v>
      </c>
      <c r="T58" s="124">
        <f aca="true" t="shared" si="6" ref="T58:T76">S58/P58*100</f>
        <v>77.33</v>
      </c>
      <c r="U58" s="113"/>
      <c r="V58" s="113"/>
      <c r="W58" s="113"/>
      <c r="X58" s="106">
        <f t="shared" si="5"/>
        <v>-3330.25274</v>
      </c>
    </row>
    <row r="59" spans="1:24" s="4" customFormat="1" ht="30.75" customHeight="1">
      <c r="A59" s="85" t="s">
        <v>80</v>
      </c>
      <c r="B59" s="24">
        <v>965</v>
      </c>
      <c r="C59" s="77" t="s">
        <v>79</v>
      </c>
      <c r="D59" s="36" t="s">
        <v>115</v>
      </c>
      <c r="E59" s="77" t="s">
        <v>47</v>
      </c>
      <c r="F59" s="38"/>
      <c r="G59" s="38"/>
      <c r="H59" s="80"/>
      <c r="I59" s="79"/>
      <c r="J59" s="79"/>
      <c r="K59" s="79"/>
      <c r="L59" s="79"/>
      <c r="M59" s="79"/>
      <c r="N59" s="79"/>
      <c r="O59" s="41"/>
      <c r="P59" s="95">
        <v>361.09643</v>
      </c>
      <c r="Q59" s="115"/>
      <c r="R59" s="115"/>
      <c r="S59" s="95">
        <v>361.09643</v>
      </c>
      <c r="T59" s="124">
        <f t="shared" si="6"/>
        <v>100</v>
      </c>
      <c r="U59" s="113"/>
      <c r="V59" s="113"/>
      <c r="W59" s="113"/>
      <c r="X59" s="106">
        <f t="shared" si="5"/>
        <v>0</v>
      </c>
    </row>
    <row r="60" spans="1:24" s="4" customFormat="1" ht="32.25" customHeight="1">
      <c r="A60" s="62" t="s">
        <v>42</v>
      </c>
      <c r="B60" s="24">
        <v>965</v>
      </c>
      <c r="C60" s="77" t="s">
        <v>79</v>
      </c>
      <c r="D60" s="36" t="s">
        <v>120</v>
      </c>
      <c r="E60" s="86" t="s">
        <v>51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>
        <v>50.27145</v>
      </c>
      <c r="Q60" s="115"/>
      <c r="R60" s="115"/>
      <c r="S60" s="68">
        <v>50.27145</v>
      </c>
      <c r="T60" s="124">
        <f t="shared" si="6"/>
        <v>100</v>
      </c>
      <c r="U60" s="113"/>
      <c r="V60" s="113"/>
      <c r="W60" s="113"/>
      <c r="X60" s="106">
        <f t="shared" si="5"/>
        <v>0</v>
      </c>
    </row>
    <row r="61" spans="1:24" s="4" customFormat="1" ht="47.25" customHeight="1">
      <c r="A61" s="53" t="s">
        <v>90</v>
      </c>
      <c r="B61" s="24">
        <v>965</v>
      </c>
      <c r="C61" s="77" t="s">
        <v>79</v>
      </c>
      <c r="D61" s="65" t="s">
        <v>119</v>
      </c>
      <c r="E61" s="88" t="s">
        <v>89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68">
        <v>3859.66953</v>
      </c>
      <c r="Q61" s="115"/>
      <c r="R61" s="115"/>
      <c r="S61" s="68">
        <v>3859.66953</v>
      </c>
      <c r="T61" s="124">
        <f>S61/P61*100</f>
        <v>100</v>
      </c>
      <c r="U61" s="113"/>
      <c r="V61" s="113"/>
      <c r="W61" s="113"/>
      <c r="X61" s="106">
        <f>S61-P61</f>
        <v>0</v>
      </c>
    </row>
    <row r="62" spans="1:24" s="4" customFormat="1" ht="75" customHeight="1">
      <c r="A62" s="53" t="s">
        <v>116</v>
      </c>
      <c r="B62" s="24">
        <v>965</v>
      </c>
      <c r="C62" s="77" t="s">
        <v>79</v>
      </c>
      <c r="D62" s="65" t="s">
        <v>117</v>
      </c>
      <c r="E62" s="88" t="s">
        <v>89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68">
        <v>6138.1733</v>
      </c>
      <c r="Q62" s="115"/>
      <c r="R62" s="115"/>
      <c r="S62" s="68">
        <v>4176.1286</v>
      </c>
      <c r="T62" s="124">
        <f>S62/P62*100</f>
        <v>68.04</v>
      </c>
      <c r="U62" s="113"/>
      <c r="V62" s="113"/>
      <c r="W62" s="113"/>
      <c r="X62" s="106">
        <f>S62-P62</f>
        <v>-1962.0447</v>
      </c>
    </row>
    <row r="63" spans="1:24" s="4" customFormat="1" ht="47.25" customHeight="1">
      <c r="A63" s="53" t="s">
        <v>91</v>
      </c>
      <c r="B63" s="24">
        <v>965</v>
      </c>
      <c r="C63" s="77" t="s">
        <v>79</v>
      </c>
      <c r="D63" s="65" t="s">
        <v>118</v>
      </c>
      <c r="E63" s="88" t="s">
        <v>89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68">
        <v>4280.38062</v>
      </c>
      <c r="Q63" s="115"/>
      <c r="R63" s="115"/>
      <c r="S63" s="68">
        <v>2912.17258</v>
      </c>
      <c r="T63" s="124">
        <f>S63/P63*100</f>
        <v>68.04</v>
      </c>
      <c r="U63" s="113"/>
      <c r="V63" s="113"/>
      <c r="W63" s="113"/>
      <c r="X63" s="106">
        <f>S63-P63</f>
        <v>-1368.20804</v>
      </c>
    </row>
    <row r="64" spans="1:24" s="4" customFormat="1" ht="32.25" customHeight="1">
      <c r="A64" s="69" t="s">
        <v>81</v>
      </c>
      <c r="B64" s="24">
        <v>965</v>
      </c>
      <c r="C64" s="77" t="s">
        <v>82</v>
      </c>
      <c r="D64" s="143" t="s">
        <v>101</v>
      </c>
      <c r="E64" s="88" t="s">
        <v>2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68">
        <f>P65+P66+P67</f>
        <v>15471.63602</v>
      </c>
      <c r="Q64" s="115"/>
      <c r="R64" s="115"/>
      <c r="S64" s="106">
        <f>S65+S66+S67</f>
        <v>10751.67588</v>
      </c>
      <c r="T64" s="124">
        <f t="shared" si="6"/>
        <v>69.49</v>
      </c>
      <c r="U64" s="113"/>
      <c r="V64" s="113"/>
      <c r="W64" s="113"/>
      <c r="X64" s="106">
        <f t="shared" si="5"/>
        <v>-4719.96014</v>
      </c>
    </row>
    <row r="65" spans="1:24" s="4" customFormat="1" ht="32.25" customHeight="1">
      <c r="A65" s="53" t="s">
        <v>46</v>
      </c>
      <c r="B65" s="24">
        <v>965</v>
      </c>
      <c r="C65" s="77" t="s">
        <v>82</v>
      </c>
      <c r="D65" s="65" t="s">
        <v>121</v>
      </c>
      <c r="E65" s="88" t="s">
        <v>47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68">
        <v>909</v>
      </c>
      <c r="Q65" s="115"/>
      <c r="R65" s="115"/>
      <c r="S65" s="68">
        <v>908.07196</v>
      </c>
      <c r="T65" s="124">
        <f t="shared" si="6"/>
        <v>99.9</v>
      </c>
      <c r="U65" s="113"/>
      <c r="V65" s="113"/>
      <c r="W65" s="113"/>
      <c r="X65" s="106">
        <f t="shared" si="5"/>
        <v>-0.92804</v>
      </c>
    </row>
    <row r="66" spans="1:24" s="4" customFormat="1" ht="32.25" customHeight="1">
      <c r="A66" s="64" t="s">
        <v>30</v>
      </c>
      <c r="B66" s="24">
        <v>965</v>
      </c>
      <c r="C66" s="77" t="s">
        <v>82</v>
      </c>
      <c r="D66" s="65" t="s">
        <v>122</v>
      </c>
      <c r="E66" s="88" t="s">
        <v>96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8">
        <v>2800</v>
      </c>
      <c r="Q66" s="115"/>
      <c r="R66" s="115"/>
      <c r="S66" s="68">
        <v>1856.19358</v>
      </c>
      <c r="T66" s="124">
        <v>0</v>
      </c>
      <c r="U66" s="113"/>
      <c r="V66" s="113"/>
      <c r="W66" s="113"/>
      <c r="X66" s="106">
        <f t="shared" si="5"/>
        <v>-943.80642</v>
      </c>
    </row>
    <row r="67" spans="1:24" s="3" customFormat="1" ht="23.25" customHeight="1">
      <c r="A67" s="69" t="s">
        <v>95</v>
      </c>
      <c r="B67" s="24">
        <v>965</v>
      </c>
      <c r="C67" s="77" t="s">
        <v>82</v>
      </c>
      <c r="D67" s="65" t="s">
        <v>123</v>
      </c>
      <c r="E67" s="88" t="s">
        <v>96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68">
        <v>11762.63602</v>
      </c>
      <c r="Q67" s="117"/>
      <c r="R67" s="117"/>
      <c r="S67" s="68">
        <v>7987.41034</v>
      </c>
      <c r="T67" s="124">
        <v>0</v>
      </c>
      <c r="U67" s="114"/>
      <c r="V67" s="114"/>
      <c r="W67" s="114"/>
      <c r="X67" s="106">
        <f t="shared" si="5"/>
        <v>-3775.22568</v>
      </c>
    </row>
    <row r="68" spans="1:24" s="4" customFormat="1" ht="32.25" customHeight="1">
      <c r="A68" s="69" t="s">
        <v>83</v>
      </c>
      <c r="B68" s="24">
        <v>965</v>
      </c>
      <c r="C68" s="77" t="s">
        <v>84</v>
      </c>
      <c r="D68" s="143" t="s">
        <v>101</v>
      </c>
      <c r="E68" s="88" t="s">
        <v>2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68">
        <f>P69+P70</f>
        <v>1138.83356</v>
      </c>
      <c r="Q68" s="115"/>
      <c r="R68" s="115"/>
      <c r="S68" s="68">
        <f>S69+S70</f>
        <v>1101.06733</v>
      </c>
      <c r="T68" s="124">
        <f t="shared" si="6"/>
        <v>96.68</v>
      </c>
      <c r="U68" s="113"/>
      <c r="V68" s="113"/>
      <c r="W68" s="113"/>
      <c r="X68" s="106">
        <f t="shared" si="5"/>
        <v>-37.76623</v>
      </c>
    </row>
    <row r="69" spans="1:24" s="4" customFormat="1" ht="21.75" customHeight="1">
      <c r="A69" s="69" t="s">
        <v>85</v>
      </c>
      <c r="B69" s="24">
        <v>965</v>
      </c>
      <c r="C69" s="77" t="s">
        <v>84</v>
      </c>
      <c r="D69" s="65" t="s">
        <v>124</v>
      </c>
      <c r="E69" s="88" t="s">
        <v>47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68">
        <v>20</v>
      </c>
      <c r="Q69" s="115"/>
      <c r="R69" s="115"/>
      <c r="S69" s="68">
        <v>19.30578</v>
      </c>
      <c r="T69" s="124">
        <f t="shared" si="6"/>
        <v>96.53</v>
      </c>
      <c r="U69" s="113"/>
      <c r="V69" s="113"/>
      <c r="W69" s="113"/>
      <c r="X69" s="106">
        <f t="shared" si="5"/>
        <v>-0.69422</v>
      </c>
    </row>
    <row r="70" spans="1:24" s="4" customFormat="1" ht="32.25" customHeight="1">
      <c r="A70" s="53" t="s">
        <v>46</v>
      </c>
      <c r="B70" s="24">
        <v>965</v>
      </c>
      <c r="C70" s="77" t="s">
        <v>84</v>
      </c>
      <c r="D70" s="65" t="s">
        <v>125</v>
      </c>
      <c r="E70" s="88" t="s">
        <v>47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68">
        <v>1118.83356</v>
      </c>
      <c r="Q70" s="115"/>
      <c r="R70" s="115"/>
      <c r="S70" s="68">
        <v>1081.76155</v>
      </c>
      <c r="T70" s="124">
        <f t="shared" si="6"/>
        <v>96.69</v>
      </c>
      <c r="U70" s="113"/>
      <c r="V70" s="113"/>
      <c r="W70" s="113"/>
      <c r="X70" s="106">
        <f t="shared" si="5"/>
        <v>-37.07201</v>
      </c>
    </row>
    <row r="71" spans="1:24" s="4" customFormat="1" ht="15">
      <c r="A71" s="139" t="s">
        <v>17</v>
      </c>
      <c r="B71" s="87">
        <v>965</v>
      </c>
      <c r="C71" s="75" t="s">
        <v>131</v>
      </c>
      <c r="D71" s="130" t="s">
        <v>101</v>
      </c>
      <c r="E71" s="75" t="s">
        <v>2</v>
      </c>
      <c r="F71" s="75" t="s">
        <v>2</v>
      </c>
      <c r="G71" s="75" t="s">
        <v>3</v>
      </c>
      <c r="H71" s="66">
        <v>16099000</v>
      </c>
      <c r="I71" s="84">
        <v>16099000</v>
      </c>
      <c r="J71" s="84">
        <v>0</v>
      </c>
      <c r="K71" s="84">
        <v>16099000</v>
      </c>
      <c r="L71" s="84">
        <v>0</v>
      </c>
      <c r="M71" s="84">
        <v>16099000</v>
      </c>
      <c r="N71" s="84">
        <v>0</v>
      </c>
      <c r="O71" s="61" t="s">
        <v>2</v>
      </c>
      <c r="P71" s="107">
        <f>P72+P73</f>
        <v>1050</v>
      </c>
      <c r="Q71" s="119"/>
      <c r="R71" s="119"/>
      <c r="S71" s="107">
        <f>S72+S73</f>
        <v>1042.691</v>
      </c>
      <c r="T71" s="123">
        <f t="shared" si="6"/>
        <v>99.3</v>
      </c>
      <c r="U71" s="113"/>
      <c r="V71" s="113"/>
      <c r="W71" s="113"/>
      <c r="X71" s="105">
        <f t="shared" si="5"/>
        <v>-7.309</v>
      </c>
    </row>
    <row r="72" spans="1:24" s="4" customFormat="1" ht="30.75">
      <c r="A72" s="62" t="s">
        <v>42</v>
      </c>
      <c r="B72" s="24">
        <v>965</v>
      </c>
      <c r="C72" s="77" t="s">
        <v>16</v>
      </c>
      <c r="D72" s="37" t="s">
        <v>126</v>
      </c>
      <c r="E72" s="37" t="s">
        <v>51</v>
      </c>
      <c r="F72" s="89" t="s">
        <v>28</v>
      </c>
      <c r="G72" s="37">
        <v>0</v>
      </c>
      <c r="H72" s="66"/>
      <c r="I72" s="84"/>
      <c r="J72" s="84"/>
      <c r="K72" s="84"/>
      <c r="L72" s="84"/>
      <c r="M72" s="84"/>
      <c r="N72" s="84"/>
      <c r="O72" s="41" t="s">
        <v>2</v>
      </c>
      <c r="P72" s="68">
        <v>1000</v>
      </c>
      <c r="Q72" s="115"/>
      <c r="R72" s="115"/>
      <c r="S72" s="68">
        <v>1000</v>
      </c>
      <c r="T72" s="124">
        <f t="shared" si="6"/>
        <v>100</v>
      </c>
      <c r="U72" s="113"/>
      <c r="V72" s="113"/>
      <c r="W72" s="113"/>
      <c r="X72" s="106">
        <f t="shared" si="5"/>
        <v>0</v>
      </c>
    </row>
    <row r="73" spans="1:24" s="4" customFormat="1" ht="30.75">
      <c r="A73" s="53" t="s">
        <v>46</v>
      </c>
      <c r="B73" s="24">
        <v>965</v>
      </c>
      <c r="C73" s="77" t="s">
        <v>16</v>
      </c>
      <c r="D73" s="37" t="s">
        <v>127</v>
      </c>
      <c r="E73" s="37" t="s">
        <v>47</v>
      </c>
      <c r="F73" s="89" t="s">
        <v>28</v>
      </c>
      <c r="G73" s="37">
        <v>0</v>
      </c>
      <c r="H73" s="66"/>
      <c r="I73" s="84"/>
      <c r="J73" s="84"/>
      <c r="K73" s="84"/>
      <c r="L73" s="84"/>
      <c r="M73" s="84"/>
      <c r="N73" s="84"/>
      <c r="O73" s="41" t="s">
        <v>2</v>
      </c>
      <c r="P73" s="68">
        <v>50</v>
      </c>
      <c r="Q73" s="115"/>
      <c r="R73" s="115"/>
      <c r="S73" s="68">
        <v>42.691</v>
      </c>
      <c r="T73" s="124">
        <f>S73/P73*100</f>
        <v>85.38</v>
      </c>
      <c r="U73" s="113"/>
      <c r="V73" s="113"/>
      <c r="W73" s="113"/>
      <c r="X73" s="106">
        <f>S73-P73</f>
        <v>-7.309</v>
      </c>
    </row>
    <row r="74" spans="1:24" s="4" customFormat="1" ht="30.75">
      <c r="A74" s="82" t="s">
        <v>22</v>
      </c>
      <c r="B74" s="87">
        <v>965</v>
      </c>
      <c r="C74" s="73" t="s">
        <v>132</v>
      </c>
      <c r="D74" s="130" t="s">
        <v>101</v>
      </c>
      <c r="E74" s="74" t="s">
        <v>2</v>
      </c>
      <c r="F74" s="140" t="s">
        <v>28</v>
      </c>
      <c r="G74" s="74">
        <v>0</v>
      </c>
      <c r="H74" s="66"/>
      <c r="I74" s="84"/>
      <c r="J74" s="84"/>
      <c r="K74" s="84"/>
      <c r="L74" s="84"/>
      <c r="M74" s="84"/>
      <c r="N74" s="84"/>
      <c r="O74" s="61" t="s">
        <v>2</v>
      </c>
      <c r="P74" s="107">
        <f>P75</f>
        <v>299.5</v>
      </c>
      <c r="Q74" s="119"/>
      <c r="R74" s="119"/>
      <c r="S74" s="107">
        <f>S75</f>
        <v>269.825</v>
      </c>
      <c r="T74" s="123">
        <f t="shared" si="6"/>
        <v>90.09</v>
      </c>
      <c r="U74" s="113"/>
      <c r="V74" s="113"/>
      <c r="W74" s="113"/>
      <c r="X74" s="105">
        <f t="shared" si="5"/>
        <v>-29.675</v>
      </c>
    </row>
    <row r="75" spans="1:24" s="4" customFormat="1" ht="33.75" customHeight="1">
      <c r="A75" s="53" t="s">
        <v>46</v>
      </c>
      <c r="B75" s="24">
        <v>965</v>
      </c>
      <c r="C75" s="90">
        <v>1001</v>
      </c>
      <c r="D75" s="37" t="s">
        <v>128</v>
      </c>
      <c r="E75" s="47" t="s">
        <v>47</v>
      </c>
      <c r="F75" s="91" t="s">
        <v>28</v>
      </c>
      <c r="G75" s="47">
        <v>0</v>
      </c>
      <c r="H75" s="66"/>
      <c r="I75" s="66"/>
      <c r="J75" s="66"/>
      <c r="K75" s="66"/>
      <c r="L75" s="66"/>
      <c r="M75" s="66"/>
      <c r="N75" s="66"/>
      <c r="O75" s="49" t="s">
        <v>2</v>
      </c>
      <c r="P75" s="68">
        <v>299.5</v>
      </c>
      <c r="Q75" s="115"/>
      <c r="R75" s="115"/>
      <c r="S75" s="106">
        <v>269.825</v>
      </c>
      <c r="T75" s="124">
        <f t="shared" si="6"/>
        <v>90.09</v>
      </c>
      <c r="U75" s="113"/>
      <c r="V75" s="113"/>
      <c r="W75" s="113"/>
      <c r="X75" s="106">
        <f t="shared" si="5"/>
        <v>-29.675</v>
      </c>
    </row>
    <row r="76" spans="1:24" s="4" customFormat="1" ht="19.5" customHeight="1">
      <c r="A76" s="72" t="s">
        <v>86</v>
      </c>
      <c r="B76" s="87">
        <v>965</v>
      </c>
      <c r="C76" s="141" t="s">
        <v>133</v>
      </c>
      <c r="D76" s="74" t="s">
        <v>129</v>
      </c>
      <c r="E76" s="138" t="s">
        <v>87</v>
      </c>
      <c r="F76" s="142"/>
      <c r="G76" s="138"/>
      <c r="H76" s="66"/>
      <c r="I76" s="66"/>
      <c r="J76" s="66"/>
      <c r="K76" s="66"/>
      <c r="L76" s="66"/>
      <c r="M76" s="66"/>
      <c r="N76" s="66"/>
      <c r="O76" s="66"/>
      <c r="P76" s="107">
        <v>279.12446</v>
      </c>
      <c r="Q76" s="107" t="e">
        <f>#REF!+#REF!+#REF!</f>
        <v>#REF!</v>
      </c>
      <c r="R76" s="107" t="e">
        <f>#REF!+#REF!+#REF!</f>
        <v>#REF!</v>
      </c>
      <c r="S76" s="107">
        <v>250.73426</v>
      </c>
      <c r="T76" s="123">
        <f t="shared" si="6"/>
        <v>89.83</v>
      </c>
      <c r="U76" s="113"/>
      <c r="V76" s="113"/>
      <c r="W76" s="113"/>
      <c r="X76" s="105">
        <f t="shared" si="5"/>
        <v>-28.3902</v>
      </c>
    </row>
    <row r="77" spans="1:24" s="3" customFormat="1" ht="15" outlineLevel="5">
      <c r="A77" s="92" t="s">
        <v>38</v>
      </c>
      <c r="B77" s="54"/>
      <c r="C77" s="55"/>
      <c r="D77" s="56"/>
      <c r="E77" s="55"/>
      <c r="F77" s="56"/>
      <c r="G77" s="57"/>
      <c r="H77" s="58"/>
      <c r="I77" s="58"/>
      <c r="J77" s="58"/>
      <c r="K77" s="58"/>
      <c r="L77" s="58"/>
      <c r="M77" s="58"/>
      <c r="N77" s="58"/>
      <c r="O77" s="59"/>
      <c r="P77" s="96">
        <f>P10</f>
        <v>45792.25737</v>
      </c>
      <c r="Q77" s="96" t="e">
        <f>#REF!+#REF!+#REF!+#REF!+#REF!+#REF!+Q10</f>
        <v>#REF!</v>
      </c>
      <c r="R77" s="96" t="e">
        <f>#REF!+#REF!+#REF!+#REF!+#REF!+#REF!+R10</f>
        <v>#REF!</v>
      </c>
      <c r="S77" s="96">
        <f>S10</f>
        <v>37023.14607</v>
      </c>
      <c r="T77" s="122">
        <f>S77/P77*100</f>
        <v>80.85</v>
      </c>
      <c r="U77" s="104"/>
      <c r="V77" s="104"/>
      <c r="W77" s="104"/>
      <c r="X77" s="104">
        <f>S77-P77</f>
        <v>-8769.1113</v>
      </c>
    </row>
    <row r="78" spans="1:24" s="4" customFormat="1" ht="15" hidden="1">
      <c r="A78" s="9"/>
      <c r="B78" s="9"/>
      <c r="C78" s="9"/>
      <c r="D78" s="9"/>
      <c r="E78" s="9"/>
      <c r="F78" s="9"/>
      <c r="G78" s="9"/>
      <c r="H78" s="14"/>
      <c r="I78" s="9"/>
      <c r="J78" s="9"/>
      <c r="K78" s="9"/>
      <c r="L78" s="9"/>
      <c r="M78" s="9"/>
      <c r="N78" s="9"/>
      <c r="O78" s="9"/>
      <c r="P78" s="15"/>
      <c r="Q78" s="16"/>
      <c r="R78" s="16"/>
      <c r="S78" s="16"/>
      <c r="T78" s="103"/>
      <c r="U78" s="103"/>
      <c r="V78" s="103"/>
      <c r="W78" s="103"/>
      <c r="X78" s="103"/>
    </row>
    <row r="79" spans="1:24" s="4" customFormat="1" ht="15" hidden="1">
      <c r="A79" s="9"/>
      <c r="B79" s="9"/>
      <c r="C79" s="9"/>
      <c r="D79" s="9"/>
      <c r="E79" s="9"/>
      <c r="F79" s="9"/>
      <c r="G79" s="9"/>
      <c r="H79" s="14"/>
      <c r="I79" s="9"/>
      <c r="J79" s="9"/>
      <c r="K79" s="9"/>
      <c r="L79" s="9"/>
      <c r="M79" s="9"/>
      <c r="N79" s="9"/>
      <c r="O79" s="9"/>
      <c r="P79" s="15"/>
      <c r="Q79" s="16"/>
      <c r="R79" s="16"/>
      <c r="S79" s="16"/>
      <c r="T79" s="103"/>
      <c r="U79" s="103"/>
      <c r="V79" s="103"/>
      <c r="W79" s="103"/>
      <c r="X79" s="103"/>
    </row>
    <row r="80" spans="1:24" s="4" customFormat="1" ht="15" hidden="1">
      <c r="A80" s="9"/>
      <c r="B80" s="9"/>
      <c r="C80" s="9"/>
      <c r="D80" s="9"/>
      <c r="E80" s="9"/>
      <c r="F80" s="9"/>
      <c r="G80" s="9"/>
      <c r="H80" s="14"/>
      <c r="I80" s="9"/>
      <c r="J80" s="9"/>
      <c r="K80" s="9"/>
      <c r="L80" s="9"/>
      <c r="M80" s="9"/>
      <c r="N80" s="9"/>
      <c r="O80" s="9"/>
      <c r="P80" s="15"/>
      <c r="Q80" s="16"/>
      <c r="R80" s="16"/>
      <c r="S80" s="16"/>
      <c r="T80" s="103"/>
      <c r="U80" s="103"/>
      <c r="V80" s="103"/>
      <c r="W80" s="103"/>
      <c r="X80" s="103"/>
    </row>
    <row r="81" spans="1:24" s="4" customFormat="1" ht="15" customHeight="1" hidden="1">
      <c r="A81" s="9"/>
      <c r="B81" s="9"/>
      <c r="C81" s="9"/>
      <c r="D81" s="9"/>
      <c r="E81" s="9"/>
      <c r="F81" s="9"/>
      <c r="G81" s="9"/>
      <c r="H81" s="14"/>
      <c r="I81" s="9"/>
      <c r="J81" s="9"/>
      <c r="K81" s="9"/>
      <c r="L81" s="9"/>
      <c r="M81" s="9"/>
      <c r="N81" s="9"/>
      <c r="O81" s="9"/>
      <c r="P81" s="15"/>
      <c r="Q81" s="16"/>
      <c r="R81" s="16"/>
      <c r="S81" s="16"/>
      <c r="T81" s="103"/>
      <c r="U81" s="103"/>
      <c r="V81" s="103"/>
      <c r="W81" s="103"/>
      <c r="X81" s="103"/>
    </row>
    <row r="82" spans="1:24" s="4" customFormat="1" ht="15" hidden="1">
      <c r="A82" s="9"/>
      <c r="B82" s="9"/>
      <c r="C82" s="9"/>
      <c r="D82" s="9"/>
      <c r="E82" s="9"/>
      <c r="F82" s="9"/>
      <c r="G82" s="9"/>
      <c r="H82" s="14"/>
      <c r="I82" s="9"/>
      <c r="J82" s="9"/>
      <c r="K82" s="9"/>
      <c r="L82" s="9"/>
      <c r="M82" s="9"/>
      <c r="N82" s="9"/>
      <c r="O82" s="9"/>
      <c r="P82" s="15"/>
      <c r="Q82" s="16"/>
      <c r="R82" s="16"/>
      <c r="S82" s="16"/>
      <c r="T82" s="103"/>
      <c r="U82" s="103"/>
      <c r="V82" s="103"/>
      <c r="W82" s="103"/>
      <c r="X82" s="103"/>
    </row>
    <row r="83" spans="1:24" s="4" customFormat="1" ht="15" hidden="1">
      <c r="A83" s="9"/>
      <c r="B83" s="9"/>
      <c r="C83" s="9"/>
      <c r="D83" s="9"/>
      <c r="E83" s="9"/>
      <c r="F83" s="9"/>
      <c r="G83" s="9"/>
      <c r="H83" s="14"/>
      <c r="I83" s="9"/>
      <c r="J83" s="9"/>
      <c r="K83" s="9"/>
      <c r="L83" s="9"/>
      <c r="M83" s="9"/>
      <c r="N83" s="9"/>
      <c r="O83" s="9"/>
      <c r="P83" s="15"/>
      <c r="Q83" s="16"/>
      <c r="R83" s="16"/>
      <c r="S83" s="16"/>
      <c r="T83" s="103"/>
      <c r="U83" s="103"/>
      <c r="V83" s="103"/>
      <c r="W83" s="103"/>
      <c r="X83" s="103"/>
    </row>
    <row r="84" spans="1:24" s="4" customFormat="1" ht="15" hidden="1">
      <c r="A84" s="9"/>
      <c r="B84" s="9"/>
      <c r="C84" s="9"/>
      <c r="D84" s="9"/>
      <c r="E84" s="9"/>
      <c r="F84" s="9"/>
      <c r="G84" s="9"/>
      <c r="H84" s="14"/>
      <c r="I84" s="9"/>
      <c r="J84" s="9"/>
      <c r="K84" s="9"/>
      <c r="L84" s="9"/>
      <c r="M84" s="9"/>
      <c r="N84" s="9"/>
      <c r="O84" s="9"/>
      <c r="P84" s="15"/>
      <c r="Q84" s="16"/>
      <c r="R84" s="16"/>
      <c r="S84" s="16"/>
      <c r="T84" s="103"/>
      <c r="U84" s="103"/>
      <c r="V84" s="103"/>
      <c r="W84" s="103"/>
      <c r="X84" s="103"/>
    </row>
    <row r="85" spans="1:24" s="4" customFormat="1" ht="15" hidden="1">
      <c r="A85" s="9"/>
      <c r="B85" s="9"/>
      <c r="C85" s="9"/>
      <c r="D85" s="9"/>
      <c r="E85" s="9"/>
      <c r="F85" s="9"/>
      <c r="G85" s="9"/>
      <c r="H85" s="14"/>
      <c r="I85" s="9"/>
      <c r="J85" s="9"/>
      <c r="K85" s="9"/>
      <c r="L85" s="9"/>
      <c r="M85" s="9"/>
      <c r="N85" s="9"/>
      <c r="O85" s="9"/>
      <c r="P85" s="15"/>
      <c r="Q85" s="16"/>
      <c r="R85" s="16"/>
      <c r="S85" s="16"/>
      <c r="T85" s="103"/>
      <c r="U85" s="103"/>
      <c r="V85" s="103"/>
      <c r="W85" s="103"/>
      <c r="X85" s="103"/>
    </row>
    <row r="86" spans="1:24" s="4" customFormat="1" ht="15" hidden="1">
      <c r="A86" s="9"/>
      <c r="B86" s="9"/>
      <c r="C86" s="9"/>
      <c r="D86" s="9"/>
      <c r="E86" s="9"/>
      <c r="F86" s="9"/>
      <c r="G86" s="9"/>
      <c r="H86" s="14"/>
      <c r="I86" s="9"/>
      <c r="J86" s="9"/>
      <c r="K86" s="9"/>
      <c r="L86" s="9"/>
      <c r="M86" s="9"/>
      <c r="N86" s="9"/>
      <c r="O86" s="9"/>
      <c r="P86" s="15"/>
      <c r="Q86" s="16"/>
      <c r="R86" s="16"/>
      <c r="S86" s="16"/>
      <c r="T86" s="103"/>
      <c r="U86" s="103"/>
      <c r="V86" s="103"/>
      <c r="W86" s="103"/>
      <c r="X86" s="103"/>
    </row>
    <row r="87" spans="1:24" s="4" customFormat="1" ht="15" hidden="1">
      <c r="A87" s="9"/>
      <c r="B87" s="9"/>
      <c r="C87" s="9"/>
      <c r="D87" s="9"/>
      <c r="E87" s="9"/>
      <c r="F87" s="9"/>
      <c r="G87" s="9"/>
      <c r="H87" s="14"/>
      <c r="I87" s="9"/>
      <c r="J87" s="9"/>
      <c r="K87" s="9"/>
      <c r="L87" s="9"/>
      <c r="M87" s="9"/>
      <c r="N87" s="9"/>
      <c r="O87" s="9"/>
      <c r="P87" s="15"/>
      <c r="Q87" s="16"/>
      <c r="R87" s="16"/>
      <c r="S87" s="16"/>
      <c r="T87" s="103"/>
      <c r="U87" s="103"/>
      <c r="V87" s="103"/>
      <c r="W87" s="103"/>
      <c r="X87" s="103"/>
    </row>
    <row r="88" spans="1:24" s="4" customFormat="1" ht="15" hidden="1">
      <c r="A88" s="9"/>
      <c r="B88" s="9"/>
      <c r="C88" s="9"/>
      <c r="D88" s="9"/>
      <c r="E88" s="9"/>
      <c r="F88" s="9"/>
      <c r="G88" s="9"/>
      <c r="H88" s="14"/>
      <c r="I88" s="9"/>
      <c r="J88" s="9"/>
      <c r="K88" s="9"/>
      <c r="L88" s="9"/>
      <c r="M88" s="9"/>
      <c r="N88" s="9"/>
      <c r="O88" s="9"/>
      <c r="P88" s="15"/>
      <c r="Q88" s="16"/>
      <c r="R88" s="16"/>
      <c r="S88" s="16"/>
      <c r="T88" s="103"/>
      <c r="U88" s="103"/>
      <c r="V88" s="103"/>
      <c r="W88" s="103"/>
      <c r="X88" s="103"/>
    </row>
    <row r="89" spans="1:24" s="4" customFormat="1" ht="15" hidden="1">
      <c r="A89" s="9"/>
      <c r="B89" s="9"/>
      <c r="C89" s="9"/>
      <c r="D89" s="9"/>
      <c r="E89" s="9"/>
      <c r="F89" s="9"/>
      <c r="G89" s="9"/>
      <c r="H89" s="14"/>
      <c r="I89" s="9"/>
      <c r="J89" s="9"/>
      <c r="K89" s="9"/>
      <c r="L89" s="9"/>
      <c r="M89" s="9"/>
      <c r="N89" s="9"/>
      <c r="O89" s="9"/>
      <c r="P89" s="15"/>
      <c r="Q89" s="16"/>
      <c r="R89" s="16"/>
      <c r="S89" s="16"/>
      <c r="T89" s="103"/>
      <c r="U89" s="103"/>
      <c r="V89" s="103"/>
      <c r="W89" s="103"/>
      <c r="X89" s="103"/>
    </row>
    <row r="90" spans="1:24" s="4" customFormat="1" ht="15" hidden="1">
      <c r="A90" s="9"/>
      <c r="B90" s="9"/>
      <c r="C90" s="9"/>
      <c r="D90" s="9"/>
      <c r="E90" s="9"/>
      <c r="F90" s="9"/>
      <c r="G90" s="9"/>
      <c r="H90" s="14"/>
      <c r="I90" s="9"/>
      <c r="J90" s="9"/>
      <c r="K90" s="9"/>
      <c r="L90" s="9"/>
      <c r="M90" s="9"/>
      <c r="N90" s="9"/>
      <c r="O90" s="9"/>
      <c r="P90" s="15"/>
      <c r="Q90" s="16"/>
      <c r="R90" s="16"/>
      <c r="S90" s="16"/>
      <c r="T90" s="103"/>
      <c r="U90" s="103"/>
      <c r="V90" s="103"/>
      <c r="W90" s="103"/>
      <c r="X90" s="103"/>
    </row>
    <row r="91" spans="1:24" s="4" customFormat="1" ht="15" hidden="1">
      <c r="A91" s="9"/>
      <c r="B91" s="9"/>
      <c r="C91" s="9"/>
      <c r="D91" s="9"/>
      <c r="E91" s="9"/>
      <c r="F91" s="9"/>
      <c r="G91" s="9"/>
      <c r="H91" s="14"/>
      <c r="I91" s="9"/>
      <c r="J91" s="9"/>
      <c r="K91" s="9"/>
      <c r="L91" s="9"/>
      <c r="M91" s="9"/>
      <c r="N91" s="9"/>
      <c r="O91" s="9"/>
      <c r="P91" s="15"/>
      <c r="Q91" s="16"/>
      <c r="R91" s="16"/>
      <c r="S91" s="16"/>
      <c r="T91" s="103"/>
      <c r="U91" s="103"/>
      <c r="V91" s="103"/>
      <c r="W91" s="103"/>
      <c r="X91" s="103"/>
    </row>
    <row r="92" spans="1:24" s="4" customFormat="1" ht="15" hidden="1">
      <c r="A92" s="9"/>
      <c r="B92" s="9"/>
      <c r="C92" s="9"/>
      <c r="D92" s="9"/>
      <c r="E92" s="9"/>
      <c r="F92" s="9"/>
      <c r="G92" s="9"/>
      <c r="H92" s="14"/>
      <c r="I92" s="9"/>
      <c r="J92" s="9"/>
      <c r="K92" s="9"/>
      <c r="L92" s="9"/>
      <c r="M92" s="9"/>
      <c r="N92" s="9"/>
      <c r="O92" s="9"/>
      <c r="P92" s="15"/>
      <c r="Q92" s="16"/>
      <c r="R92" s="16"/>
      <c r="S92" s="16"/>
      <c r="T92" s="103"/>
      <c r="U92" s="103"/>
      <c r="V92" s="103"/>
      <c r="W92" s="103"/>
      <c r="X92" s="103"/>
    </row>
    <row r="93" spans="1:24" s="4" customFormat="1" ht="15" hidden="1">
      <c r="A93" s="9"/>
      <c r="B93" s="9"/>
      <c r="C93" s="9"/>
      <c r="D93" s="9"/>
      <c r="E93" s="9"/>
      <c r="F93" s="9"/>
      <c r="G93" s="9"/>
      <c r="H93" s="14"/>
      <c r="I93" s="9"/>
      <c r="J93" s="9"/>
      <c r="K93" s="9"/>
      <c r="L93" s="9"/>
      <c r="M93" s="9"/>
      <c r="N93" s="9"/>
      <c r="O93" s="9"/>
      <c r="P93" s="15"/>
      <c r="Q93" s="16"/>
      <c r="R93" s="16"/>
      <c r="S93" s="16"/>
      <c r="T93" s="103"/>
      <c r="U93" s="103"/>
      <c r="V93" s="103"/>
      <c r="W93" s="103"/>
      <c r="X93" s="103"/>
    </row>
    <row r="94" spans="1:24" s="4" customFormat="1" ht="18.75" customHeight="1">
      <c r="A94" s="9"/>
      <c r="B94" s="9"/>
      <c r="C94" s="9"/>
      <c r="D94" s="9"/>
      <c r="E94" s="9"/>
      <c r="F94" s="9"/>
      <c r="G94" s="9"/>
      <c r="H94" s="14"/>
      <c r="I94" s="9"/>
      <c r="J94" s="9"/>
      <c r="K94" s="9"/>
      <c r="L94" s="9"/>
      <c r="M94" s="9"/>
      <c r="N94" s="9"/>
      <c r="O94" s="9"/>
      <c r="P94" s="15"/>
      <c r="Q94" s="16"/>
      <c r="R94" s="16"/>
      <c r="S94" s="16"/>
      <c r="T94" s="103"/>
      <c r="U94" s="103"/>
      <c r="V94" s="103"/>
      <c r="W94" s="103"/>
      <c r="X94" s="103"/>
    </row>
    <row r="95" spans="1:24" s="4" customFormat="1" ht="23.25" customHeight="1">
      <c r="A95" s="9"/>
      <c r="B95" s="9"/>
      <c r="C95" s="9"/>
      <c r="D95" s="9"/>
      <c r="E95" s="9"/>
      <c r="F95" s="9"/>
      <c r="G95" s="9"/>
      <c r="H95" s="14"/>
      <c r="I95" s="9"/>
      <c r="J95" s="9"/>
      <c r="K95" s="9"/>
      <c r="L95" s="9"/>
      <c r="M95" s="9"/>
      <c r="N95" s="9"/>
      <c r="O95" s="9"/>
      <c r="P95" s="15"/>
      <c r="Q95" s="16"/>
      <c r="R95" s="16"/>
      <c r="S95" s="16"/>
      <c r="T95" s="103"/>
      <c r="U95" s="103"/>
      <c r="V95" s="103"/>
      <c r="W95" s="103"/>
      <c r="X95" s="103"/>
    </row>
    <row r="96" spans="1:16" s="4" customFormat="1" ht="15" customHeight="1">
      <c r="A96" s="6"/>
      <c r="B96" s="6"/>
      <c r="C96"/>
      <c r="D96"/>
      <c r="E96"/>
      <c r="F96"/>
      <c r="G96"/>
      <c r="H96" s="1"/>
      <c r="I96"/>
      <c r="J96"/>
      <c r="K96"/>
      <c r="L96"/>
      <c r="M96"/>
      <c r="N96"/>
      <c r="O96"/>
      <c r="P96" s="7"/>
    </row>
    <row r="97" spans="1:16" s="4" customFormat="1" ht="15">
      <c r="A97" s="6"/>
      <c r="B97" s="6"/>
      <c r="C97"/>
      <c r="D97"/>
      <c r="E97"/>
      <c r="F97"/>
      <c r="G97"/>
      <c r="H97" s="1"/>
      <c r="I97"/>
      <c r="J97"/>
      <c r="K97"/>
      <c r="L97"/>
      <c r="M97"/>
      <c r="N97"/>
      <c r="O97"/>
      <c r="P97" s="7"/>
    </row>
    <row r="98" spans="1:17" s="4" customFormat="1" ht="15.75" customHeight="1">
      <c r="A98" s="6"/>
      <c r="B98" s="6"/>
      <c r="C98"/>
      <c r="D98"/>
      <c r="E98"/>
      <c r="F98"/>
      <c r="G98"/>
      <c r="H98" s="1"/>
      <c r="I98"/>
      <c r="J98"/>
      <c r="K98"/>
      <c r="L98"/>
      <c r="M98"/>
      <c r="N98"/>
      <c r="O98"/>
      <c r="P98" s="7"/>
      <c r="Q98" s="5"/>
    </row>
    <row r="100" ht="12.75" customHeight="1"/>
  </sheetData>
  <sheetProtection/>
  <mergeCells count="4">
    <mergeCell ref="S3:Y3"/>
    <mergeCell ref="S4:X4"/>
    <mergeCell ref="S5:X5"/>
    <mergeCell ref="A6:E6"/>
  </mergeCells>
  <printOptions/>
  <pageMargins left="0.7874015748031497" right="0.38" top="0.34" bottom="0.44" header="0.17" footer="0.31"/>
  <pageSetup fitToHeight="7" horizontalDpi="1200" verticalDpi="12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2017-01-31T22:18:57Z</cp:lastPrinted>
  <dcterms:created xsi:type="dcterms:W3CDTF">2002-10-08T15:02:13Z</dcterms:created>
  <dcterms:modified xsi:type="dcterms:W3CDTF">2017-04-26T22:36:20Z</dcterms:modified>
  <cp:category/>
  <cp:version/>
  <cp:contentType/>
  <cp:contentStatus/>
</cp:coreProperties>
</file>